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21" r:id="rId1"/>
    <sheet name="目录" sheetId="22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  <sheet name="部门单位预算公开审核表" sheetId="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<sst xmlns="http://schemas.openxmlformats.org/spreadsheetml/2006/main" count="406" uniqueCount="271">
  <si>
    <t>单位代码：</t>
  </si>
  <si>
    <t>单位名称：</t>
  </si>
  <si>
    <t>合水县农业农村局</t>
  </si>
  <si>
    <t>部门预算公开表</t>
  </si>
  <si>
    <t xml:space="preserve">     </t>
  </si>
  <si>
    <t>编制日期：</t>
  </si>
  <si>
    <t>部门领导：</t>
  </si>
  <si>
    <t>高建军</t>
  </si>
  <si>
    <t>财务负责人：</t>
  </si>
  <si>
    <t>徐小鹏</t>
  </si>
  <si>
    <t>制表人：</t>
  </si>
  <si>
    <t>何登全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</si>
  <si>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</si>
  <si>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</si>
  <si>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</si>
  <si>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</si>
  <si>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</si>
  <si>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</si>
  <si>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</si>
  <si>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</si>
  <si>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</si>
  <si>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</si>
  <si>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</si>
  <si>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</si>
  <si>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</si>
  <si>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</si>
  <si>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</si>
  <si>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</si>
  <si>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</si>
  <si>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</si>
  <si>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</si>
  <si>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</si>
  <si>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</si>
  <si>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</si>
  <si>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</si>
  <si>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</si>
  <si>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</si>
  <si>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</si>
  <si>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</si>
  <si>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</si>
  <si>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</si>
  <si>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</si>
  <si>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</si>
  <si>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</si>
  <si>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</si>
  <si>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</si>
  <si>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</si>
  <si>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</si>
  <si>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</si>
  <si>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</si>
  <si>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</si>
  <si>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</si>
  <si>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</si>
  <si>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</si>
  <si>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</si>
  <si>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</si>
  <si>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</si>
  <si>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</si>
  <si>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</si>
  <si>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</si>
  <si>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</si>
  <si>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</si>
  <si>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</si>
  <si>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</si>
  <si>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</si>
  <si>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</si>
  <si>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</si>
  <si>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</si>
  <si>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</si>
  <si>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</si>
  <si>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</si>
  <si>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</si>
  <si>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</si>
  <si>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</si>
  <si>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</si>
  <si>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</si>
  <si>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</si>
  <si>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</si>
  <si>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</si>
  <si>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</si>
  <si>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</si>
  <si>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</si>
  <si>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</si>
  <si>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</si>
  <si>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</si>
  <si>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</si>
  <si>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</si>
  <si>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</si>
  <si>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</si>
  <si>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t>**</t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</si>
  <si>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</si>
  <si>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</si>
  <si>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</si>
  <si>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</si>
  <si>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</si>
  <si>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</si>
  <si>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</si>
  <si>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</si>
  <si>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</si>
  <si>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</si>
  <si>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</si>
  <si>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</si>
  <si>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</si>
  <si>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</si>
  <si>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t>项目支出</t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</si>
  <si>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</si>
  <si>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</si>
  <si>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</si>
  <si>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</si>
  <si>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</si>
  <si>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</si>
  <si>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</si>
  <si>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</si>
  <si>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</si>
  <si>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</si>
  <si>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</si>
  <si>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一、一般公共服务</t>
  </si>
  <si>
    <t xml:space="preserve">     行政运行</t>
  </si>
  <si>
    <t>二、住房保障支出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</si>
  <si>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</si>
  <si>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</si>
  <si>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t>三、卫生健康支出</t>
  </si>
  <si>
    <t xml:space="preserve">        事业单位医疗</t>
  </si>
  <si>
    <t>四、社会保障和就业支出</t>
  </si>
  <si>
    <t>机关事业单位基本养老保险缴费支出</t>
  </si>
  <si>
    <t>其他社会保险和就业支出</t>
  </si>
  <si>
    <t>支出合计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</si>
  <si>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</si>
  <si>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</si>
  <si>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</si>
  <si>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</si>
  <si>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</si>
  <si>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</si>
  <si>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</si>
  <si>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</si>
  <si>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</si>
  <si>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</si>
  <si>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</si>
  <si>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</si>
  <si>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</si>
  <si>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</si>
  <si>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</si>
  <si>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</si>
  <si>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</si>
  <si>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</si>
  <si>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</si>
  <si>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</si>
  <si>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</si>
  <si>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</si>
  <si>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</si>
  <si>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</si>
  <si>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</si>
  <si>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</si>
  <si>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</si>
  <si>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</si>
  <si>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</si>
  <si>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</si>
  <si>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</si>
  <si>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</si>
  <si>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</si>
  <si>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</si>
  <si>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</si>
  <si>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</si>
  <si>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</si>
  <si>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</si>
  <si>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</si>
  <si>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</si>
  <si>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</si>
  <si>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</si>
  <si>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</si>
  <si>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</si>
  <si>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</si>
  <si>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</si>
  <si>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</si>
  <si>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</si>
  <si>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项 目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</si>
  <si>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</si>
  <si>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t>住房公积金</t>
  </si>
  <si>
    <t>事业单位医疗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</si>
  <si>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</si>
  <si>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</si>
  <si>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</si>
  <si>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</si>
  <si>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基本工资</t>
  </si>
  <si>
    <t>办公费</t>
  </si>
  <si>
    <t>公务用车维护费</t>
  </si>
  <si>
    <t>公务接待费</t>
  </si>
  <si>
    <t>工会经费</t>
  </si>
  <si>
    <t>支出总计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</si>
  <si>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</si>
  <si>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</si>
  <si>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</si>
  <si>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</si>
  <si>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</si>
  <si>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</si>
  <si>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</si>
  <si>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</si>
  <si>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</si>
  <si>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</si>
  <si>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</si>
  <si>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</si>
  <si>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</si>
  <si>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</si>
  <si>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……</t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</si>
  <si>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</si>
  <si>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</si>
  <si>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</si>
  <si>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</si>
  <si>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</si>
  <si>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</si>
  <si>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</si>
  <si>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</si>
  <si>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</si>
  <si>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</si>
  <si>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</si>
  <si>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</si>
  <si>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</si>
  <si>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</si>
  <si>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</si>
  <si>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</si>
  <si>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</si>
  <si>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</si>
  <si>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</si>
  <si>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</si>
  <si>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</si>
  <si>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t>备注：本单位无此项预算。</t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</si>
  <si>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</si>
  <si>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</si>
  <si>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</si>
  <si>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</si>
  <si>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</si>
  <si>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附件2</t>
  </si>
  <si>
    <t>部门/单位预算公开情况审核表</t>
  </si>
  <si>
    <t>部门（单位）名称：合水县农业农村局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</si>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</sst>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justify" vertical="top"/>
    </xf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2"/>
    </xf>
    <xf numFmtId="0" fontId="10" fillId="2" borderId="1" xfId="0" applyFont="1" applyFill="1" applyBorder="1" applyAlignment="1">
      <alignment horizontal="right" vertical="top"/>
    </xf>
    <xf numFmtId="0" fontId="0" fillId="0" borderId="0" xfId="0" applyAlignment="1">
      <alignment horizontal="left" vertical="center"/>
    </xf>
    <xf numFmtId="0" fontId="13" fillId="3" borderId="6" xfId="0" applyFont="1" applyFill="1" applyBorder="1" applyAlignment="1"/>
    <xf numFmtId="0" fontId="13" fillId="0" borderId="6" xfId="0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177" fontId="22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L13" sqref="L13"/>
    </sheetView>
  </sheetViews>
  <sheetFormatPr defaultColWidth="10" defaultRowHeight="13.5"/>
  <cols>
    <col min="1" max="1" width="2.5" style="73" customWidth="1"/>
    <col min="2" max="2" width="14.1333333333333" style="73" customWidth="1"/>
    <col min="3" max="4" width="9.75" style="73" customWidth="1"/>
    <col min="5" max="5" width="14.8833333333333" style="73" customWidth="1"/>
    <col min="6" max="6" width="11.3833333333333" style="73" customWidth="1"/>
    <col min="7" max="7" width="11.5" style="73" customWidth="1"/>
    <col min="8" max="8" width="9.75" style="73" customWidth="1"/>
    <col min="9" max="9" width="17.75" style="73" customWidth="1"/>
    <col min="10" max="11" width="9.75" style="73" customWidth="1"/>
    <col min="12" max="16384" width="10" style="73"/>
  </cols>
  <sheetData>
    <row r="1" s="73" customFormat="1" ht="16.35" customHeight="1" spans="1:1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</row>
    <row r="2" s="73" customFormat="1" ht="16.35" customHeight="1" spans="1:1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="73" customFormat="1" ht="26.1" customHeight="1" spans="1:11">
      <c r="A3" s="82"/>
      <c r="B3" s="83" t="s">
        <v>0</v>
      </c>
      <c r="C3" s="84">
        <v>201001</v>
      </c>
      <c r="D3" s="84"/>
      <c r="E3" s="83"/>
      <c r="F3" s="82"/>
      <c r="G3" s="82"/>
      <c r="H3" s="82"/>
      <c r="I3" s="82"/>
      <c r="J3" s="82"/>
      <c r="K3" s="82"/>
    </row>
    <row r="4" s="73" customFormat="1" ht="26.1" customHeight="1" spans="1:11">
      <c r="A4" s="82"/>
      <c r="B4" s="83" t="s">
        <v>1</v>
      </c>
      <c r="C4" s="83" t="s">
        <v>2</v>
      </c>
      <c r="D4" s="83"/>
      <c r="E4" s="83"/>
      <c r="F4" s="82"/>
      <c r="G4" s="82"/>
      <c r="H4" s="82"/>
      <c r="I4" s="82"/>
      <c r="J4" s="82"/>
      <c r="K4" s="82"/>
    </row>
    <row r="5" s="73" customFormat="1" ht="16.35" customHeight="1" spans="1:1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="73" customFormat="1" ht="89.85" customHeight="1" spans="1:11">
      <c r="A6" s="74"/>
      <c r="B6" s="85" t="s">
        <v>3</v>
      </c>
      <c r="C6" s="85"/>
      <c r="D6" s="85"/>
      <c r="E6" s="85"/>
      <c r="F6" s="85"/>
      <c r="G6" s="85"/>
      <c r="H6" s="85"/>
      <c r="I6" s="85"/>
      <c r="J6" s="85"/>
      <c r="K6" s="85"/>
    </row>
    <row r="7" s="73" customFormat="1" ht="26.1" customHeight="1" spans="1:1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="73" customFormat="1" ht="26.1" customHeight="1" spans="1:1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="73" customFormat="1" ht="26.1" customHeight="1" spans="1:11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="73" customFormat="1" ht="26.1" customHeight="1" spans="1:11">
      <c r="A10" s="82"/>
      <c r="B10" s="83" t="s">
        <v>4</v>
      </c>
      <c r="C10" s="83"/>
      <c r="D10" s="83"/>
      <c r="E10" s="83"/>
      <c r="F10" s="86" t="s">
        <v>5</v>
      </c>
      <c r="G10" s="87">
        <v>45679</v>
      </c>
      <c r="H10" s="83"/>
      <c r="I10" s="83"/>
      <c r="J10" s="83"/>
      <c r="K10" s="82"/>
    </row>
    <row r="11" s="73" customFormat="1" ht="26.1" customHeight="1" spans="1:1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2"/>
    </row>
    <row r="12" s="73" customFormat="1" ht="26.1" customHeight="1" spans="1:11">
      <c r="A12" s="82"/>
      <c r="B12" s="86" t="s">
        <v>6</v>
      </c>
      <c r="C12" s="88" t="s">
        <v>7</v>
      </c>
      <c r="D12" s="83"/>
      <c r="E12" s="86" t="s">
        <v>8</v>
      </c>
      <c r="F12" s="83" t="s">
        <v>9</v>
      </c>
      <c r="G12" s="83"/>
      <c r="H12" s="86" t="s">
        <v>10</v>
      </c>
      <c r="I12" s="83" t="s">
        <v>11</v>
      </c>
      <c r="J12" s="83"/>
      <c r="K12" s="82"/>
    </row>
    <row r="13" s="73" customFormat="1" ht="16.35" customHeight="1" spans="1:11">
      <c r="A13" s="74"/>
      <c r="B13" s="74"/>
      <c r="C13" s="74" t="s">
        <v>12</v>
      </c>
      <c r="D13" s="74"/>
      <c r="E13" s="74"/>
      <c r="F13" s="74"/>
      <c r="G13" s="74"/>
      <c r="H13" s="74"/>
      <c r="I13" s="74"/>
      <c r="J13" s="74"/>
      <c r="K13" s="74"/>
    </row>
    <row r="14" s="73" customFormat="1" ht="16.35" customHeight="1" spans="1:1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</row>
    <row r="15" s="73" customFormat="1" ht="16.35" customHeight="1" spans="1:1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K12" sqref="K12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0" t="s">
        <v>194</v>
      </c>
      <c r="B1" s="20"/>
      <c r="C1" s="20"/>
      <c r="D1" s="20"/>
      <c r="E1" s="20"/>
      <c r="F1" s="20"/>
      <c r="G1" s="20"/>
      <c r="H1" s="20"/>
    </row>
    <row r="2" spans="1:8">
      <c r="A2" s="21"/>
      <c r="B2" s="22"/>
      <c r="C2" s="22"/>
      <c r="D2" s="22"/>
      <c r="E2" s="22"/>
      <c r="F2" s="22"/>
      <c r="G2" s="22"/>
      <c r="H2" s="22" t="s">
        <v>36</v>
      </c>
    </row>
    <row r="3" ht="15" customHeight="1" spans="1:8">
      <c r="A3" s="30" t="s">
        <v>170</v>
      </c>
      <c r="B3" s="25" t="s">
        <v>195</v>
      </c>
      <c r="C3" s="25"/>
      <c r="D3" s="25"/>
      <c r="E3" s="25"/>
      <c r="F3" s="25"/>
      <c r="G3" s="25" t="s">
        <v>196</v>
      </c>
      <c r="H3" s="25" t="s">
        <v>197</v>
      </c>
    </row>
    <row r="4" ht="15" customHeight="1" spans="1:8">
      <c r="A4" s="30"/>
      <c r="B4" s="25" t="s">
        <v>131</v>
      </c>
      <c r="C4" s="25" t="s">
        <v>198</v>
      </c>
      <c r="D4" s="25" t="s">
        <v>199</v>
      </c>
      <c r="E4" s="25" t="s">
        <v>200</v>
      </c>
      <c r="F4" s="25"/>
      <c r="G4" s="25"/>
      <c r="H4" s="25"/>
    </row>
    <row r="5" spans="1:8">
      <c r="A5" s="30"/>
      <c r="B5" s="25"/>
      <c r="C5" s="25"/>
      <c r="D5" s="25"/>
      <c r="E5" s="25" t="s">
        <v>201</v>
      </c>
      <c r="F5" s="25" t="s">
        <v>202</v>
      </c>
      <c r="G5" s="25"/>
      <c r="H5" s="25"/>
    </row>
    <row r="6" spans="1:8">
      <c r="A6" s="25" t="s">
        <v>2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pans="1:8">
      <c r="A7" s="37" t="s">
        <v>115</v>
      </c>
      <c r="B7" s="38">
        <f>D7+F7</f>
        <v>37.8</v>
      </c>
      <c r="C7" s="38"/>
      <c r="D7" s="38">
        <f>7*5.2</f>
        <v>36.4</v>
      </c>
      <c r="E7" s="38"/>
      <c r="F7" s="38">
        <f>7*0.2</f>
        <v>1.4</v>
      </c>
      <c r="G7" s="39"/>
      <c r="H7" s="39"/>
    </row>
    <row r="8" spans="1:8">
      <c r="A8" s="40" t="s">
        <v>203</v>
      </c>
      <c r="B8" s="39"/>
      <c r="C8" s="39"/>
      <c r="D8" s="39"/>
      <c r="E8" s="39"/>
      <c r="F8" s="39"/>
      <c r="G8" s="39"/>
      <c r="H8" s="39"/>
    </row>
    <row r="9" spans="1:8">
      <c r="A9" s="40"/>
      <c r="B9" s="39"/>
      <c r="C9" s="39"/>
      <c r="D9" s="39"/>
      <c r="E9" s="39"/>
      <c r="F9" s="39"/>
      <c r="G9" s="39"/>
      <c r="H9" s="39"/>
    </row>
    <row r="10" spans="1:8">
      <c r="A10" s="40"/>
      <c r="B10" s="39"/>
      <c r="C10" s="39"/>
      <c r="D10" s="39"/>
      <c r="E10" s="39"/>
      <c r="F10" s="39"/>
      <c r="G10" s="39"/>
      <c r="H10" s="39"/>
    </row>
    <row r="11" spans="1:8">
      <c r="A11" s="40"/>
      <c r="B11" s="39"/>
      <c r="C11" s="39"/>
      <c r="D11" s="39"/>
      <c r="E11" s="39"/>
      <c r="F11" s="39"/>
      <c r="G11" s="39"/>
      <c r="H11" s="39"/>
    </row>
    <row r="12" spans="1:8">
      <c r="A12" s="40"/>
      <c r="B12" s="39"/>
      <c r="C12" s="39"/>
      <c r="D12" s="39"/>
      <c r="E12" s="39"/>
      <c r="F12" s="39"/>
      <c r="G12" s="39"/>
      <c r="H12" s="39"/>
    </row>
    <row r="13" spans="1:8">
      <c r="A13" s="40"/>
      <c r="B13" s="39"/>
      <c r="C13" s="39"/>
      <c r="D13" s="39"/>
      <c r="E13" s="39"/>
      <c r="F13" s="39"/>
      <c r="G13" s="39"/>
      <c r="H13" s="39"/>
    </row>
    <row r="14" spans="1:8">
      <c r="A14" s="40"/>
      <c r="B14" s="39"/>
      <c r="C14" s="39"/>
      <c r="D14" s="39"/>
      <c r="E14" s="39"/>
      <c r="F14" s="39"/>
      <c r="G14" s="39"/>
      <c r="H14" s="39"/>
    </row>
    <row r="15" spans="1:8">
      <c r="A15" s="40"/>
      <c r="B15" s="39"/>
      <c r="C15" s="39"/>
      <c r="D15" s="39"/>
      <c r="E15" s="39"/>
      <c r="F15" s="39"/>
      <c r="G15" s="39"/>
      <c r="H15" s="39"/>
    </row>
    <row r="16" spans="1:8">
      <c r="A16" s="40"/>
      <c r="B16" s="39"/>
      <c r="C16" s="39"/>
      <c r="D16" s="39"/>
      <c r="E16" s="39"/>
      <c r="F16" s="39"/>
      <c r="G16" s="39"/>
      <c r="H16" s="39"/>
    </row>
    <row r="17" spans="1:1">
      <c r="A17" s="41" t="s">
        <v>127</v>
      </c>
    </row>
    <row r="18" spans="1:1">
      <c r="A18" s="42" t="s">
        <v>168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J14" sqref="J14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0" t="s">
        <v>204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36</v>
      </c>
    </row>
    <row r="3" spans="1:5">
      <c r="A3" s="30" t="s">
        <v>205</v>
      </c>
      <c r="B3" s="30" t="s">
        <v>39</v>
      </c>
      <c r="C3" s="30" t="s">
        <v>131</v>
      </c>
      <c r="D3" s="30" t="s">
        <v>111</v>
      </c>
      <c r="E3" s="30" t="s">
        <v>112</v>
      </c>
    </row>
    <row r="4" spans="1:5">
      <c r="A4" s="30" t="s">
        <v>114</v>
      </c>
      <c r="B4" s="30" t="s">
        <v>114</v>
      </c>
      <c r="C4" s="30">
        <v>1</v>
      </c>
      <c r="D4" s="30">
        <v>2</v>
      </c>
      <c r="E4" s="30">
        <v>3</v>
      </c>
    </row>
    <row r="5" spans="1:5">
      <c r="A5" s="31"/>
      <c r="B5" s="32" t="s">
        <v>171</v>
      </c>
      <c r="C5" s="31">
        <v>37.8</v>
      </c>
      <c r="D5" s="31"/>
      <c r="E5" s="33"/>
    </row>
    <row r="6" spans="1:5">
      <c r="A6" s="34">
        <v>1</v>
      </c>
      <c r="B6" s="28" t="s">
        <v>206</v>
      </c>
      <c r="C6" s="34">
        <v>36.4</v>
      </c>
      <c r="D6" s="34"/>
      <c r="E6" s="35"/>
    </row>
    <row r="7" spans="1:5">
      <c r="A7" s="34">
        <v>2</v>
      </c>
      <c r="B7" s="28" t="s">
        <v>207</v>
      </c>
      <c r="C7" s="34"/>
      <c r="D7" s="34"/>
      <c r="E7" s="35"/>
    </row>
    <row r="8" spans="1:5">
      <c r="A8" s="34">
        <v>3</v>
      </c>
      <c r="B8" s="28" t="s">
        <v>208</v>
      </c>
      <c r="C8" s="34"/>
      <c r="D8" s="34"/>
      <c r="E8" s="35"/>
    </row>
    <row r="9" spans="1:5">
      <c r="A9" s="34">
        <v>4</v>
      </c>
      <c r="B9" s="28" t="s">
        <v>209</v>
      </c>
      <c r="C9" s="34"/>
      <c r="D9" s="34"/>
      <c r="E9" s="35"/>
    </row>
    <row r="10" spans="1:5">
      <c r="A10" s="34">
        <v>5</v>
      </c>
      <c r="B10" s="28" t="s">
        <v>210</v>
      </c>
      <c r="C10" s="34"/>
      <c r="D10" s="34"/>
      <c r="E10" s="35"/>
    </row>
    <row r="11" spans="1:5">
      <c r="A11" s="34">
        <v>6</v>
      </c>
      <c r="B11" s="28" t="s">
        <v>211</v>
      </c>
      <c r="C11" s="34"/>
      <c r="D11" s="34"/>
      <c r="E11" s="35"/>
    </row>
    <row r="12" spans="1:5">
      <c r="A12" s="34">
        <v>7</v>
      </c>
      <c r="B12" s="28" t="s">
        <v>212</v>
      </c>
      <c r="C12" s="34"/>
      <c r="D12" s="34"/>
      <c r="E12" s="35"/>
    </row>
    <row r="13" spans="1:5">
      <c r="A13" s="34">
        <v>8</v>
      </c>
      <c r="B13" s="28" t="s">
        <v>213</v>
      </c>
      <c r="C13" s="34"/>
      <c r="D13" s="34"/>
      <c r="E13" s="35"/>
    </row>
    <row r="14" spans="1:5">
      <c r="A14" s="34">
        <v>9</v>
      </c>
      <c r="B14" s="28" t="s">
        <v>214</v>
      </c>
      <c r="C14" s="34"/>
      <c r="D14" s="34"/>
      <c r="E14" s="35"/>
    </row>
    <row r="15" spans="1:5">
      <c r="A15" s="34">
        <v>10</v>
      </c>
      <c r="B15" s="28" t="s">
        <v>215</v>
      </c>
      <c r="C15" s="34"/>
      <c r="D15" s="34"/>
      <c r="E15" s="35"/>
    </row>
    <row r="16" spans="1:5">
      <c r="A16" s="34">
        <v>11</v>
      </c>
      <c r="B16" s="28" t="s">
        <v>216</v>
      </c>
      <c r="C16" s="34"/>
      <c r="D16" s="34"/>
      <c r="E16" s="35"/>
    </row>
    <row r="17" spans="1:5">
      <c r="A17" s="34">
        <v>12</v>
      </c>
      <c r="B17" s="28" t="s">
        <v>217</v>
      </c>
      <c r="C17" s="34"/>
      <c r="D17" s="34"/>
      <c r="E17" s="35"/>
    </row>
    <row r="18" spans="1:5">
      <c r="A18" s="34">
        <v>13</v>
      </c>
      <c r="B18" s="28" t="s">
        <v>218</v>
      </c>
      <c r="C18" s="34">
        <v>1.4</v>
      </c>
      <c r="D18" s="34">
        <v>1.4</v>
      </c>
      <c r="E18" s="35"/>
    </row>
    <row r="19" spans="1:5">
      <c r="A19" s="34">
        <v>14</v>
      </c>
      <c r="B19" s="28" t="s">
        <v>219</v>
      </c>
      <c r="C19" s="27"/>
      <c r="D19" s="27"/>
      <c r="E19" s="36"/>
    </row>
    <row r="20" spans="1:5">
      <c r="A20" s="34">
        <v>15</v>
      </c>
      <c r="B20" s="28" t="s">
        <v>220</v>
      </c>
      <c r="C20" s="27"/>
      <c r="D20" s="27"/>
      <c r="E20" s="36"/>
    </row>
    <row r="21" spans="1:1">
      <c r="A21" s="29" t="s">
        <v>87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6" sqref="A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0" t="s">
        <v>221</v>
      </c>
      <c r="B1" s="20"/>
    </row>
    <row r="2" spans="1:2">
      <c r="A2" s="21"/>
      <c r="B2" s="22" t="s">
        <v>36</v>
      </c>
    </row>
    <row r="3" ht="15" customHeight="1" spans="1:2">
      <c r="A3" s="23" t="s">
        <v>222</v>
      </c>
      <c r="B3" s="24" t="s">
        <v>223</v>
      </c>
    </row>
    <row r="4" spans="1:2">
      <c r="A4" s="23"/>
      <c r="B4" s="24"/>
    </row>
    <row r="5" spans="1:2">
      <c r="A5" s="25" t="s">
        <v>114</v>
      </c>
      <c r="B5" s="24">
        <v>1</v>
      </c>
    </row>
    <row r="6" spans="1:2">
      <c r="A6" s="26" t="s">
        <v>115</v>
      </c>
      <c r="B6" s="27"/>
    </row>
    <row r="7" spans="1:2">
      <c r="A7" s="28" t="s">
        <v>224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225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3" sqref="D23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0" t="s">
        <v>226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36</v>
      </c>
    </row>
    <row r="3" spans="1:5">
      <c r="A3" s="30" t="s">
        <v>170</v>
      </c>
      <c r="B3" s="30" t="s">
        <v>131</v>
      </c>
      <c r="C3" s="30" t="s">
        <v>227</v>
      </c>
      <c r="D3" s="30" t="s">
        <v>228</v>
      </c>
      <c r="E3" s="30" t="s">
        <v>229</v>
      </c>
    </row>
    <row r="4" spans="1:5">
      <c r="A4" s="30" t="s">
        <v>114</v>
      </c>
      <c r="B4" s="30">
        <v>1</v>
      </c>
      <c r="C4" s="30">
        <v>2</v>
      </c>
      <c r="D4" s="30">
        <v>3</v>
      </c>
      <c r="E4" s="30">
        <v>4</v>
      </c>
    </row>
    <row r="5" spans="1:5">
      <c r="A5" s="26" t="s">
        <v>115</v>
      </c>
      <c r="B5" s="27"/>
      <c r="C5" s="27"/>
      <c r="D5" s="27"/>
      <c r="E5" s="27"/>
    </row>
    <row r="6" spans="1:5">
      <c r="A6" s="28" t="s">
        <v>224</v>
      </c>
      <c r="B6" s="27"/>
      <c r="C6" s="27"/>
      <c r="D6" s="27"/>
      <c r="E6" s="27"/>
    </row>
    <row r="7" spans="1:5">
      <c r="A7" s="28"/>
      <c r="B7" s="27"/>
      <c r="C7" s="27"/>
      <c r="D7" s="27"/>
      <c r="E7" s="27"/>
    </row>
    <row r="8" spans="1:5">
      <c r="A8" s="28"/>
      <c r="B8" s="27"/>
      <c r="C8" s="27"/>
      <c r="D8" s="27"/>
      <c r="E8" s="27"/>
    </row>
    <row r="9" spans="1:5">
      <c r="A9" s="28"/>
      <c r="B9" s="27"/>
      <c r="C9" s="27"/>
      <c r="D9" s="27"/>
      <c r="E9" s="27"/>
    </row>
    <row r="10" spans="1:5">
      <c r="A10" s="28"/>
      <c r="B10" s="27"/>
      <c r="C10" s="27"/>
      <c r="D10" s="27"/>
      <c r="E10" s="27"/>
    </row>
    <row r="11" spans="1:5">
      <c r="A11" s="28"/>
      <c r="B11" s="27"/>
      <c r="C11" s="27"/>
      <c r="D11" s="27"/>
      <c r="E11" s="27"/>
    </row>
    <row r="12" spans="1:5">
      <c r="A12" s="28"/>
      <c r="B12" s="27"/>
      <c r="C12" s="27"/>
      <c r="D12" s="27"/>
      <c r="E12" s="27"/>
    </row>
    <row r="13" spans="1:5">
      <c r="A13" s="28"/>
      <c r="B13" s="27"/>
      <c r="C13" s="27"/>
      <c r="D13" s="27"/>
      <c r="E13" s="27"/>
    </row>
    <row r="14" spans="1:5">
      <c r="A14" s="28"/>
      <c r="B14" s="27"/>
      <c r="C14" s="27"/>
      <c r="D14" s="27"/>
      <c r="E14" s="27"/>
    </row>
    <row r="15" spans="1:1">
      <c r="A15" s="29" t="s">
        <v>225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7" sqref="B27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0" t="s">
        <v>230</v>
      </c>
      <c r="B1" s="20"/>
    </row>
    <row r="2" spans="1:2">
      <c r="A2" s="21"/>
      <c r="B2" s="22" t="s">
        <v>36</v>
      </c>
    </row>
    <row r="3" ht="15" customHeight="1" spans="1:2">
      <c r="A3" s="23" t="s">
        <v>222</v>
      </c>
      <c r="B3" s="24" t="s">
        <v>223</v>
      </c>
    </row>
    <row r="4" spans="1:2">
      <c r="A4" s="23"/>
      <c r="B4" s="24"/>
    </row>
    <row r="5" spans="1:2">
      <c r="A5" s="25" t="s">
        <v>114</v>
      </c>
      <c r="B5" s="24">
        <v>1</v>
      </c>
    </row>
    <row r="6" spans="1:2">
      <c r="A6" s="26" t="s">
        <v>115</v>
      </c>
      <c r="B6" s="27"/>
    </row>
    <row r="7" spans="1:2">
      <c r="A7" s="28" t="s">
        <v>224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spans="1:1">
      <c r="A16" s="29" t="s">
        <v>225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3" sqref="A3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1" t="s">
        <v>231</v>
      </c>
    </row>
    <row r="2" ht="36.75" customHeight="1" spans="1:25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25" customHeight="1" spans="1:1">
      <c r="A3" t="s">
        <v>233</v>
      </c>
    </row>
    <row r="4" ht="24.75" customHeight="1" spans="1:1">
      <c r="A4" t="s">
        <v>234</v>
      </c>
    </row>
    <row r="5" ht="33" customHeight="1" spans="1:25">
      <c r="A5" s="3"/>
      <c r="B5" s="3" t="s">
        <v>235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 t="s">
        <v>236</v>
      </c>
      <c r="S5" s="3"/>
      <c r="T5" s="3"/>
      <c r="U5" s="3"/>
      <c r="V5" s="3"/>
      <c r="W5" s="3" t="s">
        <v>237</v>
      </c>
      <c r="X5" s="3"/>
      <c r="Y5" s="3"/>
    </row>
    <row r="6" ht="166.5" customHeight="1" spans="1:25">
      <c r="A6" s="4" t="s">
        <v>238</v>
      </c>
      <c r="B6" s="5" t="s">
        <v>239</v>
      </c>
      <c r="C6" s="5" t="s">
        <v>240</v>
      </c>
      <c r="D6" s="6" t="s">
        <v>241</v>
      </c>
      <c r="E6" s="6" t="s">
        <v>242</v>
      </c>
      <c r="F6" s="6" t="s">
        <v>243</v>
      </c>
      <c r="G6" s="5" t="s">
        <v>244</v>
      </c>
      <c r="H6" s="5" t="s">
        <v>245</v>
      </c>
      <c r="I6" s="5" t="s">
        <v>246</v>
      </c>
      <c r="J6" s="5" t="s">
        <v>247</v>
      </c>
      <c r="K6" s="5" t="s">
        <v>248</v>
      </c>
      <c r="L6" s="5" t="s">
        <v>249</v>
      </c>
      <c r="M6" s="5" t="s">
        <v>250</v>
      </c>
      <c r="N6" s="5" t="s">
        <v>251</v>
      </c>
      <c r="O6" s="5" t="s">
        <v>252</v>
      </c>
      <c r="P6" s="5" t="s">
        <v>253</v>
      </c>
      <c r="Q6" s="5" t="s">
        <v>254</v>
      </c>
      <c r="R6" s="5" t="s">
        <v>255</v>
      </c>
      <c r="S6" s="5" t="s">
        <v>256</v>
      </c>
      <c r="T6" s="5" t="s">
        <v>257</v>
      </c>
      <c r="U6" s="5" t="s">
        <v>258</v>
      </c>
      <c r="V6" s="5" t="s">
        <v>259</v>
      </c>
      <c r="W6" s="5" t="s">
        <v>260</v>
      </c>
      <c r="X6" s="5" t="s">
        <v>261</v>
      </c>
      <c r="Y6" s="5" t="s">
        <v>262</v>
      </c>
    </row>
    <row r="7" ht="41.25" customHeight="1" spans="1:25">
      <c r="A7" s="3" t="s">
        <v>263</v>
      </c>
      <c r="B7" s="7" t="s">
        <v>264</v>
      </c>
      <c r="C7" s="7" t="s">
        <v>264</v>
      </c>
      <c r="D7" s="7" t="s">
        <v>264</v>
      </c>
      <c r="E7" s="7" t="s">
        <v>264</v>
      </c>
      <c r="F7" s="7" t="s">
        <v>264</v>
      </c>
      <c r="G7" s="7" t="s">
        <v>264</v>
      </c>
      <c r="H7" s="7" t="s">
        <v>264</v>
      </c>
      <c r="I7" s="7" t="s">
        <v>264</v>
      </c>
      <c r="J7" s="7" t="s">
        <v>264</v>
      </c>
      <c r="K7" s="7" t="s">
        <v>264</v>
      </c>
      <c r="L7" s="7" t="s">
        <v>264</v>
      </c>
      <c r="M7" s="7" t="s">
        <v>264</v>
      </c>
      <c r="N7" s="7" t="s">
        <v>264</v>
      </c>
      <c r="O7" s="7" t="s">
        <v>264</v>
      </c>
      <c r="P7" s="7" t="s">
        <v>264</v>
      </c>
      <c r="Q7" s="7" t="s">
        <v>264</v>
      </c>
      <c r="R7" s="7" t="s">
        <v>264</v>
      </c>
      <c r="S7" s="7" t="s">
        <v>264</v>
      </c>
      <c r="T7" s="7" t="s">
        <v>264</v>
      </c>
      <c r="U7" s="7" t="s">
        <v>264</v>
      </c>
      <c r="V7" s="7" t="s">
        <v>264</v>
      </c>
      <c r="W7" s="7" t="s">
        <v>264</v>
      </c>
      <c r="X7" s="7" t="s">
        <v>264</v>
      </c>
      <c r="Y7" s="7" t="s">
        <v>264</v>
      </c>
    </row>
    <row r="8" ht="102.75" customHeight="1" spans="1:25">
      <c r="A8" s="8" t="s">
        <v>265</v>
      </c>
      <c r="B8" s="9" t="s">
        <v>266</v>
      </c>
      <c r="C8" s="10"/>
      <c r="D8" s="11"/>
      <c r="E8" s="11"/>
      <c r="F8" s="11"/>
      <c r="G8" s="11"/>
      <c r="H8" s="11"/>
      <c r="I8" s="11"/>
      <c r="J8" s="15"/>
      <c r="K8" s="8" t="s">
        <v>267</v>
      </c>
      <c r="L8" s="9" t="s">
        <v>266</v>
      </c>
      <c r="M8" s="10"/>
      <c r="N8" s="11"/>
      <c r="O8" s="11"/>
      <c r="P8" s="11"/>
      <c r="Q8" s="15"/>
      <c r="R8" s="8" t="s">
        <v>268</v>
      </c>
      <c r="S8" s="9" t="s">
        <v>266</v>
      </c>
      <c r="T8" s="16"/>
      <c r="U8" s="17"/>
      <c r="V8" s="17"/>
      <c r="W8" s="17"/>
      <c r="X8" s="17"/>
      <c r="Y8" s="19"/>
    </row>
    <row r="9" ht="38.25" customHeight="1" spans="1:25">
      <c r="A9" s="8"/>
      <c r="B9" s="12" t="s">
        <v>269</v>
      </c>
      <c r="C9" s="10"/>
      <c r="D9" s="11"/>
      <c r="E9" s="11"/>
      <c r="F9" s="11"/>
      <c r="G9" s="11"/>
      <c r="H9" s="11"/>
      <c r="I9" s="11"/>
      <c r="J9" s="15"/>
      <c r="K9" s="3"/>
      <c r="L9" s="12" t="s">
        <v>269</v>
      </c>
      <c r="M9" s="10"/>
      <c r="N9" s="11"/>
      <c r="O9" s="11"/>
      <c r="P9" s="11"/>
      <c r="Q9" s="15"/>
      <c r="R9" s="8"/>
      <c r="S9" s="18" t="s">
        <v>269</v>
      </c>
      <c r="T9" s="16"/>
      <c r="U9" s="17"/>
      <c r="V9" s="17"/>
      <c r="W9" s="17"/>
      <c r="X9" s="17"/>
      <c r="Y9" s="19"/>
    </row>
    <row r="10" ht="61.5" customHeight="1" spans="1:25">
      <c r="A10" s="13" t="s">
        <v>270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5" sqref="C15"/>
    </sheetView>
  </sheetViews>
  <sheetFormatPr defaultColWidth="9" defaultRowHeight="13.5" outlineLevelCol="2"/>
  <cols>
    <col min="1" max="1" width="5" style="73" customWidth="1"/>
    <col min="2" max="2" width="56.3833333333333" style="73" customWidth="1"/>
    <col min="3" max="3" width="40.1333333333333" style="73" customWidth="1"/>
    <col min="4" max="4" width="9" style="73" customWidth="1"/>
    <col min="5" max="16384" width="9" style="73"/>
  </cols>
  <sheetData>
    <row r="1" s="73" customFormat="1" ht="40.5" customHeight="1" spans="1:2">
      <c r="A1" s="74"/>
      <c r="B1" s="74"/>
    </row>
    <row r="2" s="73" customFormat="1" ht="32.65" customHeight="1" spans="1:3">
      <c r="A2" s="74"/>
      <c r="B2" s="75" t="s">
        <v>13</v>
      </c>
      <c r="C2" s="75"/>
    </row>
    <row r="3" s="73" customFormat="1" ht="33.6" customHeight="1" spans="1:3">
      <c r="A3" s="76"/>
      <c r="B3" s="77" t="s">
        <v>14</v>
      </c>
      <c r="C3" s="78" t="s">
        <v>15</v>
      </c>
    </row>
    <row r="4" s="73" customFormat="1" ht="32.65" customHeight="1" spans="1:3">
      <c r="A4" s="79"/>
      <c r="B4" s="80" t="s">
        <v>16</v>
      </c>
      <c r="C4" s="81" t="s">
        <v>17</v>
      </c>
    </row>
    <row r="5" s="73" customFormat="1" ht="32.65" customHeight="1" spans="1:3">
      <c r="A5" s="79"/>
      <c r="B5" s="80" t="s">
        <v>18</v>
      </c>
      <c r="C5" s="81" t="s">
        <v>19</v>
      </c>
    </row>
    <row r="6" s="73" customFormat="1" ht="32.65" customHeight="1" spans="1:3">
      <c r="A6" s="79"/>
      <c r="B6" s="80" t="s">
        <v>20</v>
      </c>
      <c r="C6" s="81" t="s">
        <v>21</v>
      </c>
    </row>
    <row r="7" s="73" customFormat="1" ht="32.65" customHeight="1" spans="1:3">
      <c r="A7" s="79"/>
      <c r="B7" s="80" t="s">
        <v>22</v>
      </c>
      <c r="C7" s="81"/>
    </row>
    <row r="8" s="73" customFormat="1" ht="32.65" customHeight="1" spans="1:3">
      <c r="A8" s="79"/>
      <c r="B8" s="80" t="s">
        <v>23</v>
      </c>
      <c r="C8" s="81" t="s">
        <v>24</v>
      </c>
    </row>
    <row r="9" s="73" customFormat="1" ht="32.65" customHeight="1" spans="1:3">
      <c r="A9" s="79"/>
      <c r="B9" s="80" t="s">
        <v>25</v>
      </c>
      <c r="C9" s="81" t="s">
        <v>26</v>
      </c>
    </row>
    <row r="10" s="73" customFormat="1" ht="32.65" customHeight="1" spans="1:3">
      <c r="A10" s="79"/>
      <c r="B10" s="80" t="s">
        <v>27</v>
      </c>
      <c r="C10" s="81" t="s">
        <v>28</v>
      </c>
    </row>
    <row r="11" s="73" customFormat="1" ht="32.65" customHeight="1" spans="1:3">
      <c r="A11" s="79"/>
      <c r="B11" s="80" t="s">
        <v>29</v>
      </c>
      <c r="C11" s="81" t="s">
        <v>30</v>
      </c>
    </row>
    <row r="12" s="73" customFormat="1" ht="32.65" customHeight="1" spans="1:3">
      <c r="A12" s="79"/>
      <c r="B12" s="80" t="s">
        <v>31</v>
      </c>
      <c r="C12" s="81"/>
    </row>
    <row r="13" s="73" customFormat="1" ht="32.65" customHeight="1" spans="1:3">
      <c r="A13" s="74"/>
      <c r="B13" s="80" t="s">
        <v>32</v>
      </c>
      <c r="C13" s="81"/>
    </row>
    <row r="14" s="73" customFormat="1" ht="32.65" customHeight="1" spans="1:3">
      <c r="A14" s="74"/>
      <c r="B14" s="80" t="s">
        <v>33</v>
      </c>
      <c r="C14" s="81" t="s">
        <v>17</v>
      </c>
    </row>
    <row r="15" s="73" customFormat="1" ht="32.65" customHeight="1" spans="2:3">
      <c r="B15" s="80" t="s">
        <v>34</v>
      </c>
      <c r="C15" s="81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35" sqref="F35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65" t="s">
        <v>35</v>
      </c>
      <c r="B1" s="65"/>
      <c r="C1" s="65"/>
      <c r="D1" s="65"/>
    </row>
    <row r="2" spans="1:4">
      <c r="A2" s="66"/>
      <c r="D2" t="s">
        <v>36</v>
      </c>
    </row>
    <row r="3" ht="15" customHeight="1" spans="1:4">
      <c r="A3" s="30" t="s">
        <v>37</v>
      </c>
      <c r="B3" s="30"/>
      <c r="C3" s="30" t="s">
        <v>38</v>
      </c>
      <c r="D3" s="30"/>
    </row>
    <row r="4" spans="1:4">
      <c r="A4" s="30" t="s">
        <v>39</v>
      </c>
      <c r="B4" s="30" t="s">
        <v>40</v>
      </c>
      <c r="C4" s="30" t="s">
        <v>39</v>
      </c>
      <c r="D4" s="30" t="s">
        <v>40</v>
      </c>
    </row>
    <row r="5" spans="1:4">
      <c r="A5" s="55" t="s">
        <v>41</v>
      </c>
      <c r="B5" s="69">
        <f>D40</f>
        <v>4065.88</v>
      </c>
      <c r="C5" s="55" t="s">
        <v>42</v>
      </c>
      <c r="D5" s="39">
        <f>14*206.92</f>
        <v>2896.88</v>
      </c>
    </row>
    <row r="6" spans="1:4">
      <c r="A6" s="55" t="s">
        <v>43</v>
      </c>
      <c r="B6" s="69"/>
      <c r="C6" s="55" t="s">
        <v>44</v>
      </c>
      <c r="D6" s="39"/>
    </row>
    <row r="7" spans="1:4">
      <c r="A7" s="55" t="s">
        <v>45</v>
      </c>
      <c r="B7" s="69"/>
      <c r="C7" s="55" t="s">
        <v>46</v>
      </c>
      <c r="D7" s="39"/>
    </row>
    <row r="8" spans="1:4">
      <c r="A8" s="55" t="s">
        <v>47</v>
      </c>
      <c r="B8" s="69"/>
      <c r="C8" s="55" t="s">
        <v>48</v>
      </c>
      <c r="D8" s="39"/>
    </row>
    <row r="9" spans="1:4">
      <c r="A9" s="55" t="s">
        <v>49</v>
      </c>
      <c r="B9" s="69"/>
      <c r="C9" s="55" t="s">
        <v>50</v>
      </c>
      <c r="D9" s="39"/>
    </row>
    <row r="10" spans="1:4">
      <c r="A10" s="55" t="s">
        <v>51</v>
      </c>
      <c r="B10" s="69"/>
      <c r="C10" s="55" t="s">
        <v>52</v>
      </c>
      <c r="D10" s="39"/>
    </row>
    <row r="11" spans="1:4">
      <c r="A11" s="55" t="s">
        <v>53</v>
      </c>
      <c r="B11" s="69"/>
      <c r="C11" s="55" t="s">
        <v>54</v>
      </c>
      <c r="D11" s="39"/>
    </row>
    <row r="12" spans="1:4">
      <c r="A12" s="55" t="s">
        <v>55</v>
      </c>
      <c r="B12" s="69"/>
      <c r="C12" s="55" t="s">
        <v>56</v>
      </c>
      <c r="D12" s="39">
        <f>14*17.04</f>
        <v>238.56</v>
      </c>
    </row>
    <row r="13" spans="1:4">
      <c r="A13" s="55" t="s">
        <v>57</v>
      </c>
      <c r="B13" s="69"/>
      <c r="C13" s="55" t="s">
        <v>58</v>
      </c>
      <c r="D13" s="39"/>
    </row>
    <row r="14" spans="1:4">
      <c r="A14" s="55"/>
      <c r="B14" s="57"/>
      <c r="C14" s="55" t="s">
        <v>59</v>
      </c>
      <c r="D14" s="39">
        <f>14*9.88</f>
        <v>138.32</v>
      </c>
    </row>
    <row r="15" spans="1:4">
      <c r="A15" s="55"/>
      <c r="B15" s="57"/>
      <c r="C15" s="55" t="s">
        <v>60</v>
      </c>
      <c r="D15" s="39"/>
    </row>
    <row r="16" spans="1:4">
      <c r="A16" s="55"/>
      <c r="B16" s="57"/>
      <c r="C16" s="55" t="s">
        <v>61</v>
      </c>
      <c r="D16" s="39"/>
    </row>
    <row r="17" spans="1:4">
      <c r="A17" s="55"/>
      <c r="B17" s="57"/>
      <c r="C17" s="55" t="s">
        <v>62</v>
      </c>
      <c r="D17" s="39">
        <f>14*42.2</f>
        <v>590.8</v>
      </c>
    </row>
    <row r="18" spans="1:4">
      <c r="A18" s="55"/>
      <c r="B18" s="57"/>
      <c r="C18" s="55" t="s">
        <v>63</v>
      </c>
      <c r="D18" s="39"/>
    </row>
    <row r="19" spans="1:4">
      <c r="A19" s="55"/>
      <c r="B19" s="57"/>
      <c r="C19" s="55" t="s">
        <v>64</v>
      </c>
      <c r="D19" s="39"/>
    </row>
    <row r="20" spans="1:4">
      <c r="A20" s="55"/>
      <c r="B20" s="57"/>
      <c r="C20" s="55" t="s">
        <v>65</v>
      </c>
      <c r="D20" s="39"/>
    </row>
    <row r="21" spans="1:4">
      <c r="A21" s="55"/>
      <c r="B21" s="57"/>
      <c r="C21" s="55" t="s">
        <v>66</v>
      </c>
      <c r="D21" s="39"/>
    </row>
    <row r="22" spans="1:4">
      <c r="A22" s="55"/>
      <c r="B22" s="57"/>
      <c r="C22" s="55" t="s">
        <v>67</v>
      </c>
      <c r="D22" s="39"/>
    </row>
    <row r="23" spans="1:4">
      <c r="A23" s="55"/>
      <c r="B23" s="57"/>
      <c r="C23" s="55" t="s">
        <v>68</v>
      </c>
      <c r="D23" s="39"/>
    </row>
    <row r="24" spans="1:4">
      <c r="A24" s="55"/>
      <c r="B24" s="57"/>
      <c r="C24" s="55" t="s">
        <v>69</v>
      </c>
      <c r="D24" s="39">
        <f>14*14.38</f>
        <v>201.32</v>
      </c>
    </row>
    <row r="25" spans="1:4">
      <c r="A25" s="55"/>
      <c r="B25" s="57"/>
      <c r="C25" s="55" t="s">
        <v>70</v>
      </c>
      <c r="D25" s="39"/>
    </row>
    <row r="26" spans="1:4">
      <c r="A26" s="55"/>
      <c r="B26" s="57"/>
      <c r="C26" s="55" t="s">
        <v>71</v>
      </c>
      <c r="D26" s="39"/>
    </row>
    <row r="27" spans="1:4">
      <c r="A27" s="55"/>
      <c r="B27" s="57"/>
      <c r="C27" s="55" t="s">
        <v>72</v>
      </c>
      <c r="D27" s="39"/>
    </row>
    <row r="28" spans="1:4">
      <c r="A28" s="55"/>
      <c r="B28" s="57"/>
      <c r="C28" s="55" t="s">
        <v>73</v>
      </c>
      <c r="D28" s="39"/>
    </row>
    <row r="29" spans="1:4">
      <c r="A29" s="55"/>
      <c r="B29" s="57"/>
      <c r="C29" s="55" t="s">
        <v>74</v>
      </c>
      <c r="D29" s="39"/>
    </row>
    <row r="30" spans="1:4">
      <c r="A30" s="55"/>
      <c r="B30" s="57"/>
      <c r="C30" s="55" t="s">
        <v>75</v>
      </c>
      <c r="D30" s="39"/>
    </row>
    <row r="31" spans="1:4">
      <c r="A31" s="55"/>
      <c r="B31" s="57"/>
      <c r="C31" s="55" t="s">
        <v>76</v>
      </c>
      <c r="D31" s="39"/>
    </row>
    <row r="32" spans="1:4">
      <c r="A32" s="55"/>
      <c r="B32" s="57"/>
      <c r="C32" s="55" t="s">
        <v>77</v>
      </c>
      <c r="D32" s="39"/>
    </row>
    <row r="33" spans="1:4">
      <c r="A33" s="55"/>
      <c r="B33" s="57"/>
      <c r="C33" s="55" t="s">
        <v>78</v>
      </c>
      <c r="D33" s="39"/>
    </row>
    <row r="34" spans="1:4">
      <c r="A34" s="55"/>
      <c r="B34" s="57"/>
      <c r="C34" s="55" t="s">
        <v>79</v>
      </c>
      <c r="D34" s="39"/>
    </row>
    <row r="35" spans="1:4">
      <c r="A35" s="55"/>
      <c r="B35" s="57"/>
      <c r="C35" s="55"/>
      <c r="D35" s="70"/>
    </row>
    <row r="36" spans="1:4">
      <c r="A36" s="30" t="s">
        <v>80</v>
      </c>
      <c r="B36" s="67">
        <f>B5</f>
        <v>4065.88</v>
      </c>
      <c r="C36" s="30" t="s">
        <v>81</v>
      </c>
      <c r="D36" s="39">
        <f>D5+D12+D14+D17+D24</f>
        <v>4065.88</v>
      </c>
    </row>
    <row r="37" spans="1:4">
      <c r="A37" s="55" t="s">
        <v>82</v>
      </c>
      <c r="B37" s="67"/>
      <c r="C37" s="55" t="s">
        <v>83</v>
      </c>
      <c r="D37" s="36"/>
    </row>
    <row r="38" spans="1:4">
      <c r="A38" s="55" t="s">
        <v>84</v>
      </c>
      <c r="B38" s="36"/>
      <c r="C38" s="55"/>
      <c r="D38" s="71"/>
    </row>
    <row r="39" spans="1:4">
      <c r="A39" s="72"/>
      <c r="B39" s="58"/>
      <c r="C39" s="72"/>
      <c r="D39" s="71"/>
    </row>
    <row r="40" spans="1:4">
      <c r="A40" s="30" t="s">
        <v>85</v>
      </c>
      <c r="B40" s="67">
        <f>B37+B36</f>
        <v>4065.88</v>
      </c>
      <c r="C40" s="30" t="s">
        <v>86</v>
      </c>
      <c r="D40" s="59">
        <f>D36</f>
        <v>4065.88</v>
      </c>
    </row>
    <row r="41" spans="1:1">
      <c r="A41" s="42" t="s">
        <v>87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selection activeCell="D26" sqref="D2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65" t="s">
        <v>88</v>
      </c>
    </row>
    <row r="2" spans="1:2">
      <c r="A2" s="66"/>
      <c r="B2" t="s">
        <v>36</v>
      </c>
    </row>
    <row r="3" ht="20" customHeight="1" spans="1:2">
      <c r="A3" s="30" t="s">
        <v>39</v>
      </c>
      <c r="B3" s="30" t="s">
        <v>40</v>
      </c>
    </row>
    <row r="4" ht="20" customHeight="1" spans="1:2">
      <c r="A4" s="30" t="s">
        <v>89</v>
      </c>
      <c r="B4" s="30"/>
    </row>
    <row r="5" ht="20" customHeight="1" spans="1:2">
      <c r="A5" s="32" t="s">
        <v>90</v>
      </c>
      <c r="B5" s="67">
        <f>14*290.42</f>
        <v>4065.88</v>
      </c>
    </row>
    <row r="6" ht="20" customHeight="1" spans="1:2">
      <c r="A6" s="68"/>
      <c r="B6" s="67" t="s">
        <v>91</v>
      </c>
    </row>
    <row r="7" ht="20" customHeight="1" spans="1:2">
      <c r="A7" s="68"/>
      <c r="B7" s="67"/>
    </row>
    <row r="8" ht="20" customHeight="1" spans="1:2">
      <c r="A8" s="68"/>
      <c r="B8" s="67"/>
    </row>
    <row r="9" ht="20" hidden="1" customHeight="1" spans="1:2">
      <c r="A9" s="32" t="s">
        <v>92</v>
      </c>
      <c r="B9" s="67"/>
    </row>
    <row r="10" ht="20" hidden="1" customHeight="1" spans="1:2">
      <c r="A10" s="28" t="s">
        <v>93</v>
      </c>
      <c r="B10" s="67"/>
    </row>
    <row r="11" ht="20" hidden="1" customHeight="1" spans="1:2">
      <c r="A11" s="32" t="s">
        <v>94</v>
      </c>
      <c r="B11" s="67"/>
    </row>
    <row r="12" ht="20" hidden="1" customHeight="1" spans="1:2">
      <c r="A12" s="28" t="s">
        <v>93</v>
      </c>
      <c r="B12" s="67"/>
    </row>
    <row r="13" ht="20" hidden="1" customHeight="1" spans="1:2">
      <c r="A13" s="32" t="s">
        <v>95</v>
      </c>
      <c r="B13" s="67"/>
    </row>
    <row r="14" ht="20" hidden="1" customHeight="1" spans="1:2">
      <c r="A14" s="28" t="s">
        <v>93</v>
      </c>
      <c r="B14" s="67"/>
    </row>
    <row r="15" ht="20" hidden="1" customHeight="1" spans="1:2">
      <c r="A15" s="32" t="s">
        <v>96</v>
      </c>
      <c r="B15" s="67"/>
    </row>
    <row r="16" ht="20" hidden="1" customHeight="1" spans="1:2">
      <c r="A16" s="28" t="s">
        <v>93</v>
      </c>
      <c r="B16" s="67"/>
    </row>
    <row r="17" ht="20" hidden="1" customHeight="1" spans="1:2">
      <c r="A17" s="32" t="s">
        <v>97</v>
      </c>
      <c r="B17" s="67"/>
    </row>
    <row r="18" ht="20" hidden="1" customHeight="1" spans="1:2">
      <c r="A18" s="28" t="s">
        <v>93</v>
      </c>
      <c r="B18" s="67"/>
    </row>
    <row r="19" ht="20" hidden="1" customHeight="1" spans="1:2">
      <c r="A19" s="32" t="s">
        <v>98</v>
      </c>
      <c r="B19" s="67"/>
    </row>
    <row r="20" ht="20" hidden="1" customHeight="1" spans="1:2">
      <c r="A20" s="28" t="s">
        <v>93</v>
      </c>
      <c r="B20" s="67"/>
    </row>
    <row r="21" ht="20" hidden="1" customHeight="1" spans="1:2">
      <c r="A21" s="32" t="s">
        <v>99</v>
      </c>
      <c r="B21" s="67"/>
    </row>
    <row r="22" ht="20" hidden="1" customHeight="1" spans="1:2">
      <c r="A22" s="28" t="s">
        <v>93</v>
      </c>
      <c r="B22" s="67"/>
    </row>
    <row r="23" ht="20" hidden="1" customHeight="1" spans="1:2">
      <c r="A23" s="32" t="s">
        <v>100</v>
      </c>
      <c r="B23" s="67"/>
    </row>
    <row r="24" ht="20" hidden="1" customHeight="1" spans="1:2">
      <c r="A24" s="28" t="s">
        <v>93</v>
      </c>
      <c r="B24" s="67"/>
    </row>
    <row r="25" ht="20" customHeight="1" spans="1:2">
      <c r="A25" s="28"/>
      <c r="B25" s="67"/>
    </row>
    <row r="26" ht="20" customHeight="1" spans="1:2">
      <c r="A26" s="28"/>
      <c r="B26" s="67"/>
    </row>
    <row r="27" ht="20" customHeight="1" spans="1:2">
      <c r="A27" s="32" t="s">
        <v>101</v>
      </c>
      <c r="B27" s="67">
        <f>B5</f>
        <v>4065.88</v>
      </c>
    </row>
    <row r="28" ht="20" hidden="1" customHeight="1" spans="1:2">
      <c r="A28" s="28" t="s">
        <v>102</v>
      </c>
      <c r="B28" s="67"/>
    </row>
    <row r="29" ht="20" hidden="1" customHeight="1" spans="1:2">
      <c r="A29" s="28" t="s">
        <v>102</v>
      </c>
      <c r="B29" s="67"/>
    </row>
    <row r="30" ht="20" hidden="1" customHeight="1" spans="1:2">
      <c r="A30" s="28" t="s">
        <v>102</v>
      </c>
      <c r="B30" s="67"/>
    </row>
    <row r="31" ht="20" hidden="1" customHeight="1" spans="1:2">
      <c r="A31" s="28" t="s">
        <v>102</v>
      </c>
      <c r="B31" s="67"/>
    </row>
    <row r="32" ht="20" hidden="1" customHeight="1" spans="1:2">
      <c r="A32" s="28" t="s">
        <v>102</v>
      </c>
      <c r="B32" s="67"/>
    </row>
    <row r="33" ht="20" customHeight="1" spans="1:2">
      <c r="A33" s="32" t="s">
        <v>103</v>
      </c>
      <c r="B33" s="67"/>
    </row>
    <row r="34" ht="20" customHeight="1" spans="1:2">
      <c r="A34" s="68" t="s">
        <v>104</v>
      </c>
      <c r="B34" s="67"/>
    </row>
    <row r="35" ht="20" customHeight="1" spans="1:2">
      <c r="A35" s="32" t="s">
        <v>105</v>
      </c>
      <c r="B35" s="67"/>
    </row>
    <row r="36" ht="20" customHeight="1" spans="1:2">
      <c r="A36" s="28" t="s">
        <v>93</v>
      </c>
      <c r="B36" s="67"/>
    </row>
    <row r="37" ht="20" customHeight="1" spans="1:2">
      <c r="A37" s="32" t="s">
        <v>106</v>
      </c>
      <c r="B37" s="67">
        <f>B33+B27</f>
        <v>4065.88</v>
      </c>
    </row>
    <row r="38" spans="1:1">
      <c r="A38" s="60" t="s">
        <v>107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6" sqref="C6:C16"/>
    </sheetView>
  </sheetViews>
  <sheetFormatPr defaultColWidth="9" defaultRowHeight="13.5" outlineLevelCol="7"/>
  <cols>
    <col min="1" max="1" width="36.125" customWidth="1"/>
    <col min="2" max="5" width="11.75" customWidth="1"/>
  </cols>
  <sheetData>
    <row r="1" ht="20.25" spans="1:5">
      <c r="A1" s="20" t="s">
        <v>108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36</v>
      </c>
    </row>
    <row r="3" ht="25" customHeight="1" spans="1:5">
      <c r="A3" s="30" t="s">
        <v>109</v>
      </c>
      <c r="B3" s="30" t="s">
        <v>110</v>
      </c>
      <c r="C3" s="30" t="s">
        <v>111</v>
      </c>
      <c r="D3" s="30" t="s">
        <v>112</v>
      </c>
      <c r="E3" s="30" t="s">
        <v>113</v>
      </c>
    </row>
    <row r="4" ht="25" customHeight="1" spans="1:5">
      <c r="A4" s="30" t="s">
        <v>114</v>
      </c>
      <c r="B4" s="30">
        <v>1</v>
      </c>
      <c r="C4" s="30">
        <v>2</v>
      </c>
      <c r="D4" s="30">
        <v>3</v>
      </c>
      <c r="E4" s="30">
        <v>4</v>
      </c>
    </row>
    <row r="5" ht="25" customHeight="1" spans="1:8">
      <c r="A5" s="37" t="s">
        <v>115</v>
      </c>
      <c r="B5" s="61"/>
      <c r="C5" s="61"/>
      <c r="D5" s="61"/>
      <c r="E5" s="61"/>
      <c r="H5" s="62"/>
    </row>
    <row r="6" ht="25" customHeight="1" spans="1:5">
      <c r="A6" s="63" t="s">
        <v>116</v>
      </c>
      <c r="B6" s="43">
        <f>14*249.12</f>
        <v>3487.68</v>
      </c>
      <c r="C6" s="43">
        <v>3487.68</v>
      </c>
      <c r="D6" s="43">
        <f>D7</f>
        <v>0</v>
      </c>
      <c r="E6" s="43">
        <v>0</v>
      </c>
    </row>
    <row r="7" ht="25" customHeight="1" spans="1:5">
      <c r="A7" s="64" t="s">
        <v>117</v>
      </c>
      <c r="B7" s="43">
        <f>14*249.12</f>
        <v>3487.68</v>
      </c>
      <c r="C7" s="43">
        <v>3487.68</v>
      </c>
      <c r="D7" s="43">
        <v>0</v>
      </c>
      <c r="E7" s="43">
        <v>0</v>
      </c>
    </row>
    <row r="8" ht="25" customHeight="1" spans="1:5">
      <c r="A8" s="63" t="s">
        <v>118</v>
      </c>
      <c r="B8" s="43">
        <f>14*14.38</f>
        <v>201.32</v>
      </c>
      <c r="C8" s="43">
        <v>201.32</v>
      </c>
      <c r="D8" s="49"/>
      <c r="E8" s="49"/>
    </row>
    <row r="9" ht="25" customHeight="1" spans="1:5">
      <c r="A9" s="64" t="s">
        <v>119</v>
      </c>
      <c r="B9" s="43"/>
      <c r="C9" s="43"/>
      <c r="D9" s="43"/>
      <c r="E9" s="43"/>
    </row>
    <row r="10" ht="25" customHeight="1" spans="1:5">
      <c r="A10" s="64" t="s">
        <v>120</v>
      </c>
      <c r="B10" s="43">
        <f>14*14.38</f>
        <v>201.32</v>
      </c>
      <c r="C10" s="43">
        <v>201.32</v>
      </c>
      <c r="D10" s="43"/>
      <c r="E10" s="43"/>
    </row>
    <row r="11" ht="25" customHeight="1" spans="1:5">
      <c r="A11" s="64" t="s">
        <v>121</v>
      </c>
      <c r="B11" s="43">
        <f>14*9.88</f>
        <v>138.32</v>
      </c>
      <c r="C11" s="43">
        <v>138.32</v>
      </c>
      <c r="D11" s="49"/>
      <c r="E11" s="49"/>
    </row>
    <row r="12" ht="25" customHeight="1" spans="1:5">
      <c r="A12" s="51" t="s">
        <v>122</v>
      </c>
      <c r="B12" s="43">
        <f>14*9.88</f>
        <v>138.32</v>
      </c>
      <c r="C12" s="43">
        <v>138.32</v>
      </c>
      <c r="D12" s="49"/>
      <c r="E12" s="49"/>
    </row>
    <row r="13" ht="25" customHeight="1" spans="1:5">
      <c r="A13" s="51" t="s">
        <v>123</v>
      </c>
      <c r="B13" s="43">
        <f>B15+B14</f>
        <v>238.56</v>
      </c>
      <c r="C13" s="43">
        <v>238.56</v>
      </c>
      <c r="D13" s="49"/>
      <c r="E13" s="49"/>
    </row>
    <row r="14" ht="25" customHeight="1" spans="1:5">
      <c r="A14" s="52" t="s">
        <v>124</v>
      </c>
      <c r="B14" s="53">
        <f>14*16.79</f>
        <v>235.06</v>
      </c>
      <c r="C14" s="43">
        <v>235.06</v>
      </c>
      <c r="D14" s="49"/>
      <c r="E14" s="49"/>
    </row>
    <row r="15" ht="25" customHeight="1" spans="1:5">
      <c r="A15" s="52" t="s">
        <v>125</v>
      </c>
      <c r="B15" s="53">
        <f>14*0.25</f>
        <v>3.5</v>
      </c>
      <c r="C15" s="53">
        <v>3.5</v>
      </c>
      <c r="D15" s="45"/>
      <c r="E15" s="45"/>
    </row>
    <row r="16" ht="25" customHeight="1" spans="1:5">
      <c r="A16" s="52" t="s">
        <v>126</v>
      </c>
      <c r="B16" s="43">
        <f>B6+B8+B11+B13</f>
        <v>4065.88</v>
      </c>
      <c r="C16" s="43">
        <v>4065.88</v>
      </c>
      <c r="D16" s="43">
        <f>D7</f>
        <v>0</v>
      </c>
      <c r="E16" s="43">
        <f>E7</f>
        <v>0</v>
      </c>
    </row>
    <row r="17" spans="1:1">
      <c r="A17" s="41" t="s">
        <v>127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9" sqref="G9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0" t="s">
        <v>128</v>
      </c>
      <c r="B1" s="20"/>
      <c r="C1" s="20"/>
      <c r="D1" s="20"/>
    </row>
    <row r="2" spans="1:4">
      <c r="A2" s="21"/>
      <c r="B2" s="22"/>
      <c r="C2" s="22"/>
      <c r="D2" s="22" t="s">
        <v>36</v>
      </c>
    </row>
    <row r="3" ht="15" customHeight="1" spans="1:4">
      <c r="A3" s="30" t="s">
        <v>129</v>
      </c>
      <c r="B3" s="30"/>
      <c r="C3" s="30" t="s">
        <v>130</v>
      </c>
      <c r="D3" s="30"/>
    </row>
    <row r="4" spans="1:4">
      <c r="A4" s="30" t="s">
        <v>39</v>
      </c>
      <c r="B4" s="30" t="s">
        <v>40</v>
      </c>
      <c r="C4" s="30" t="s">
        <v>39</v>
      </c>
      <c r="D4" s="30" t="s">
        <v>131</v>
      </c>
    </row>
    <row r="5" spans="1:4">
      <c r="A5" s="55" t="s">
        <v>132</v>
      </c>
      <c r="B5" s="39">
        <f>B6</f>
        <v>4065.88</v>
      </c>
      <c r="C5" s="55" t="s">
        <v>133</v>
      </c>
      <c r="D5" s="39">
        <f>D36</f>
        <v>4065.88</v>
      </c>
    </row>
    <row r="6" spans="1:4">
      <c r="A6" s="55" t="s">
        <v>134</v>
      </c>
      <c r="B6" s="39">
        <f>D36</f>
        <v>4065.88</v>
      </c>
      <c r="C6" s="55" t="s">
        <v>135</v>
      </c>
      <c r="D6" s="39">
        <f>14*206.92</f>
        <v>2896.88</v>
      </c>
    </row>
    <row r="7" spans="1:4">
      <c r="A7" s="55" t="s">
        <v>136</v>
      </c>
      <c r="B7" s="39"/>
      <c r="C7" s="55" t="s">
        <v>137</v>
      </c>
      <c r="D7" s="39"/>
    </row>
    <row r="8" spans="1:4">
      <c r="A8" s="55" t="s">
        <v>138</v>
      </c>
      <c r="B8" s="39"/>
      <c r="C8" s="55" t="s">
        <v>139</v>
      </c>
      <c r="D8" s="39"/>
    </row>
    <row r="9" spans="1:4">
      <c r="A9" s="55"/>
      <c r="B9" s="56"/>
      <c r="C9" s="55" t="s">
        <v>140</v>
      </c>
      <c r="D9" s="39"/>
    </row>
    <row r="10" spans="1:4">
      <c r="A10" s="55"/>
      <c r="B10" s="56"/>
      <c r="C10" s="55" t="s">
        <v>141</v>
      </c>
      <c r="D10" s="39"/>
    </row>
    <row r="11" spans="1:4">
      <c r="A11" s="55"/>
      <c r="B11" s="56"/>
      <c r="C11" s="55" t="s">
        <v>142</v>
      </c>
      <c r="D11" s="39"/>
    </row>
    <row r="12" spans="1:4">
      <c r="A12" s="57"/>
      <c r="B12" s="58"/>
      <c r="C12" s="55" t="s">
        <v>143</v>
      </c>
      <c r="D12" s="39"/>
    </row>
    <row r="13" spans="1:4">
      <c r="A13" s="57"/>
      <c r="B13" s="58"/>
      <c r="C13" s="55" t="s">
        <v>144</v>
      </c>
      <c r="D13" s="39">
        <f>14*17.04</f>
        <v>238.56</v>
      </c>
    </row>
    <row r="14" spans="1:4">
      <c r="A14" s="57"/>
      <c r="B14" s="58"/>
      <c r="C14" s="55" t="s">
        <v>145</v>
      </c>
      <c r="D14" s="39"/>
    </row>
    <row r="15" spans="1:4">
      <c r="A15" s="57"/>
      <c r="B15" s="58"/>
      <c r="C15" s="55" t="s">
        <v>146</v>
      </c>
      <c r="D15" s="39">
        <f>14*9.88</f>
        <v>138.32</v>
      </c>
    </row>
    <row r="16" spans="1:4">
      <c r="A16" s="57"/>
      <c r="B16" s="58"/>
      <c r="C16" s="55" t="s">
        <v>147</v>
      </c>
      <c r="D16" s="39"/>
    </row>
    <row r="17" spans="1:4">
      <c r="A17" s="57"/>
      <c r="B17" s="58"/>
      <c r="C17" s="55" t="s">
        <v>148</v>
      </c>
      <c r="D17" s="39"/>
    </row>
    <row r="18" spans="1:4">
      <c r="A18" s="57"/>
      <c r="B18" s="58"/>
      <c r="C18" s="55" t="s">
        <v>149</v>
      </c>
      <c r="D18" s="39">
        <f>14*42.2</f>
        <v>590.8</v>
      </c>
    </row>
    <row r="19" spans="1:4">
      <c r="A19" s="57"/>
      <c r="B19" s="58"/>
      <c r="C19" s="55" t="s">
        <v>150</v>
      </c>
      <c r="D19" s="39"/>
    </row>
    <row r="20" spans="1:4">
      <c r="A20" s="57"/>
      <c r="B20" s="58"/>
      <c r="C20" s="55" t="s">
        <v>151</v>
      </c>
      <c r="D20" s="39"/>
    </row>
    <row r="21" spans="1:4">
      <c r="A21" s="57"/>
      <c r="B21" s="58"/>
      <c r="C21" s="55" t="s">
        <v>152</v>
      </c>
      <c r="D21" s="39"/>
    </row>
    <row r="22" spans="1:4">
      <c r="A22" s="57"/>
      <c r="B22" s="58"/>
      <c r="C22" s="55" t="s">
        <v>153</v>
      </c>
      <c r="D22" s="39"/>
    </row>
    <row r="23" spans="1:4">
      <c r="A23" s="57"/>
      <c r="B23" s="58"/>
      <c r="C23" s="55" t="s">
        <v>154</v>
      </c>
      <c r="D23" s="39"/>
    </row>
    <row r="24" spans="1:4">
      <c r="A24" s="57"/>
      <c r="B24" s="58"/>
      <c r="C24" s="55" t="s">
        <v>155</v>
      </c>
      <c r="D24" s="39"/>
    </row>
    <row r="25" spans="1:4">
      <c r="A25" s="57"/>
      <c r="B25" s="58"/>
      <c r="C25" s="55" t="s">
        <v>156</v>
      </c>
      <c r="D25" s="39">
        <f>14*14.38</f>
        <v>201.32</v>
      </c>
    </row>
    <row r="26" spans="1:4">
      <c r="A26" s="57"/>
      <c r="B26" s="58"/>
      <c r="C26" s="55" t="s">
        <v>157</v>
      </c>
      <c r="D26" s="39"/>
    </row>
    <row r="27" spans="1:4">
      <c r="A27" s="57"/>
      <c r="B27" s="58"/>
      <c r="C27" s="55" t="s">
        <v>158</v>
      </c>
      <c r="D27" s="39"/>
    </row>
    <row r="28" spans="1:4">
      <c r="A28" s="57"/>
      <c r="B28" s="58"/>
      <c r="C28" s="55" t="s">
        <v>159</v>
      </c>
      <c r="D28" s="39"/>
    </row>
    <row r="29" spans="1:4">
      <c r="A29" s="57"/>
      <c r="B29" s="58"/>
      <c r="C29" s="55" t="s">
        <v>160</v>
      </c>
      <c r="D29" s="39"/>
    </row>
    <row r="30" spans="1:4">
      <c r="A30" s="57"/>
      <c r="B30" s="58"/>
      <c r="C30" s="55" t="s">
        <v>161</v>
      </c>
      <c r="D30" s="39"/>
    </row>
    <row r="31" spans="1:4">
      <c r="A31" s="57"/>
      <c r="B31" s="58"/>
      <c r="C31" s="55" t="s">
        <v>162</v>
      </c>
      <c r="D31" s="39"/>
    </row>
    <row r="32" spans="1:4">
      <c r="A32" s="57"/>
      <c r="B32" s="58"/>
      <c r="C32" s="55" t="s">
        <v>163</v>
      </c>
      <c r="D32" s="39"/>
    </row>
    <row r="33" spans="1:4">
      <c r="A33" s="57"/>
      <c r="B33" s="58"/>
      <c r="C33" s="55" t="s">
        <v>164</v>
      </c>
      <c r="D33" s="39"/>
    </row>
    <row r="34" spans="1:4">
      <c r="A34" s="57"/>
      <c r="B34" s="58"/>
      <c r="C34" s="55" t="s">
        <v>165</v>
      </c>
      <c r="D34" s="39"/>
    </row>
    <row r="35" spans="1:4">
      <c r="A35" s="57"/>
      <c r="B35" s="58"/>
      <c r="C35" s="55"/>
      <c r="D35" s="39"/>
    </row>
    <row r="36" spans="1:4">
      <c r="A36" s="30" t="s">
        <v>166</v>
      </c>
      <c r="B36" s="59">
        <f>B6</f>
        <v>4065.88</v>
      </c>
      <c r="C36" s="30" t="s">
        <v>167</v>
      </c>
      <c r="D36" s="59">
        <f>D6+D13+D15+D18+D25</f>
        <v>4065.88</v>
      </c>
    </row>
    <row r="37" spans="1:1">
      <c r="A37" s="60" t="s">
        <v>107</v>
      </c>
    </row>
    <row r="38" spans="1:1">
      <c r="A38" s="42" t="s">
        <v>168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1" sqref="G21"/>
    </sheetView>
  </sheetViews>
  <sheetFormatPr defaultColWidth="9" defaultRowHeight="13.5"/>
  <cols>
    <col min="1" max="1" width="35" customWidth="1"/>
    <col min="11" max="11" width="12.8833333333333" customWidth="1"/>
  </cols>
  <sheetData>
    <row r="1" ht="20.25" spans="1:11">
      <c r="A1" s="20" t="s">
        <v>169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1"/>
      <c r="B2" s="22"/>
      <c r="C2" s="22"/>
      <c r="D2" s="22"/>
      <c r="E2" s="22"/>
      <c r="F2" s="22"/>
      <c r="G2" s="22"/>
      <c r="H2" s="22"/>
      <c r="I2" s="22"/>
      <c r="J2" s="22"/>
      <c r="K2" s="22" t="s">
        <v>36</v>
      </c>
    </row>
    <row r="3" ht="25" customHeight="1" spans="1:11">
      <c r="A3" s="30" t="s">
        <v>170</v>
      </c>
      <c r="B3" s="30" t="s">
        <v>171</v>
      </c>
      <c r="C3" s="30" t="s">
        <v>172</v>
      </c>
      <c r="D3" s="30"/>
      <c r="E3" s="30"/>
      <c r="F3" s="30" t="s">
        <v>173</v>
      </c>
      <c r="G3" s="30"/>
      <c r="H3" s="30"/>
      <c r="I3" s="30" t="s">
        <v>174</v>
      </c>
      <c r="J3" s="30"/>
      <c r="K3" s="30"/>
    </row>
    <row r="4" ht="25" customHeight="1" spans="1:11">
      <c r="A4" s="30"/>
      <c r="B4" s="30"/>
      <c r="C4" s="30" t="s">
        <v>131</v>
      </c>
      <c r="D4" s="30" t="s">
        <v>111</v>
      </c>
      <c r="E4" s="30" t="s">
        <v>112</v>
      </c>
      <c r="F4" s="30" t="s">
        <v>131</v>
      </c>
      <c r="G4" s="30" t="s">
        <v>111</v>
      </c>
      <c r="H4" s="30" t="s">
        <v>112</v>
      </c>
      <c r="I4" s="30" t="s">
        <v>131</v>
      </c>
      <c r="J4" s="30" t="s">
        <v>111</v>
      </c>
      <c r="K4" s="30" t="s">
        <v>112</v>
      </c>
    </row>
    <row r="5" ht="25" customHeight="1" spans="1:11">
      <c r="A5" s="47" t="s">
        <v>175</v>
      </c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47">
        <v>9</v>
      </c>
      <c r="K5" s="54">
        <v>10</v>
      </c>
    </row>
    <row r="6" ht="25" customHeight="1" spans="1:11">
      <c r="A6" s="37" t="s">
        <v>115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ht="25" customHeight="1" spans="1:11">
      <c r="A7" s="48" t="s">
        <v>116</v>
      </c>
      <c r="B7" s="43">
        <v>3487.68</v>
      </c>
      <c r="C7" s="43">
        <v>3487.68</v>
      </c>
      <c r="D7" s="43">
        <v>3487.68</v>
      </c>
      <c r="E7" s="43"/>
      <c r="F7" s="49"/>
      <c r="G7" s="49"/>
      <c r="H7" s="49"/>
      <c r="I7" s="49"/>
      <c r="J7" s="49"/>
      <c r="K7" s="49"/>
    </row>
    <row r="8" ht="25" customHeight="1" spans="1:11">
      <c r="A8" s="48" t="s">
        <v>176</v>
      </c>
      <c r="B8" s="43">
        <v>3487.68</v>
      </c>
      <c r="C8" s="43">
        <v>3487.68</v>
      </c>
      <c r="D8" s="43">
        <v>3487.68</v>
      </c>
      <c r="E8" s="43"/>
      <c r="F8" s="49"/>
      <c r="G8" s="49"/>
      <c r="H8" s="49"/>
      <c r="I8" s="49"/>
      <c r="J8" s="49"/>
      <c r="K8" s="49"/>
    </row>
    <row r="9" ht="25" customHeight="1" spans="1:11">
      <c r="A9" s="50" t="s">
        <v>118</v>
      </c>
      <c r="B9" s="43">
        <v>201.32</v>
      </c>
      <c r="C9" s="43">
        <v>201.32</v>
      </c>
      <c r="D9" s="43">
        <v>201.32</v>
      </c>
      <c r="E9" s="43"/>
      <c r="F9" s="49"/>
      <c r="G9" s="49"/>
      <c r="H9" s="49"/>
      <c r="I9" s="49"/>
      <c r="J9" s="49"/>
      <c r="K9" s="49"/>
    </row>
    <row r="10" ht="25" customHeight="1" spans="1:11">
      <c r="A10" s="48" t="s">
        <v>177</v>
      </c>
      <c r="B10" s="43"/>
      <c r="C10" s="43"/>
      <c r="D10" s="43"/>
      <c r="E10" s="43"/>
      <c r="F10" s="49"/>
      <c r="G10" s="49"/>
      <c r="H10" s="49"/>
      <c r="I10" s="49"/>
      <c r="J10" s="49"/>
      <c r="K10" s="49"/>
    </row>
    <row r="11" ht="25" customHeight="1" spans="1:11">
      <c r="A11" s="48" t="s">
        <v>121</v>
      </c>
      <c r="B11" s="43">
        <v>201.32</v>
      </c>
      <c r="C11" s="43">
        <v>201.32</v>
      </c>
      <c r="D11" s="43">
        <v>201.32</v>
      </c>
      <c r="E11" s="43"/>
      <c r="F11" s="49"/>
      <c r="G11" s="49"/>
      <c r="H11" s="49"/>
      <c r="I11" s="49"/>
      <c r="J11" s="49"/>
      <c r="K11" s="49"/>
    </row>
    <row r="12" ht="25" customHeight="1" spans="1:11">
      <c r="A12" s="48" t="s">
        <v>178</v>
      </c>
      <c r="B12" s="43">
        <v>138.32</v>
      </c>
      <c r="C12" s="43">
        <v>138.32</v>
      </c>
      <c r="D12" s="43">
        <v>138.32</v>
      </c>
      <c r="E12" s="43"/>
      <c r="F12" s="49"/>
      <c r="G12" s="49"/>
      <c r="H12" s="49"/>
      <c r="I12" s="49"/>
      <c r="J12" s="49"/>
      <c r="K12" s="49"/>
    </row>
    <row r="13" ht="25" customHeight="1" spans="1:11">
      <c r="A13" s="51" t="s">
        <v>123</v>
      </c>
      <c r="B13" s="43">
        <v>138.32</v>
      </c>
      <c r="C13" s="43">
        <v>138.32</v>
      </c>
      <c r="D13" s="43">
        <v>138.32</v>
      </c>
      <c r="E13" s="43"/>
      <c r="F13" s="49"/>
      <c r="G13" s="49"/>
      <c r="H13" s="49"/>
      <c r="I13" s="49"/>
      <c r="J13" s="49"/>
      <c r="K13" s="49"/>
    </row>
    <row r="14" ht="25" customHeight="1" spans="1:11">
      <c r="A14" s="52" t="s">
        <v>124</v>
      </c>
      <c r="B14" s="43">
        <v>238.56</v>
      </c>
      <c r="C14" s="43">
        <v>238.56</v>
      </c>
      <c r="D14" s="43">
        <v>238.56</v>
      </c>
      <c r="E14" s="43"/>
      <c r="F14" s="49"/>
      <c r="G14" s="49"/>
      <c r="H14" s="49"/>
      <c r="I14" s="49"/>
      <c r="J14" s="49"/>
      <c r="K14" s="49"/>
    </row>
    <row r="15" ht="25" customHeight="1" spans="1:11">
      <c r="A15" s="52" t="s">
        <v>125</v>
      </c>
      <c r="B15" s="53">
        <v>235.06</v>
      </c>
      <c r="C15" s="43">
        <v>235.06</v>
      </c>
      <c r="D15" s="43">
        <v>235.06</v>
      </c>
      <c r="E15" s="43"/>
      <c r="F15" s="49"/>
      <c r="G15" s="49"/>
      <c r="H15" s="49"/>
      <c r="I15" s="49"/>
      <c r="J15" s="49"/>
      <c r="K15" s="49"/>
    </row>
    <row r="16" ht="25" customHeight="1" spans="1:11">
      <c r="A16" s="49"/>
      <c r="B16" s="53">
        <v>3.5</v>
      </c>
      <c r="C16" s="53">
        <v>3.5</v>
      </c>
      <c r="D16" s="53">
        <v>3.5</v>
      </c>
      <c r="E16" s="43"/>
      <c r="F16" s="49"/>
      <c r="G16" s="49"/>
      <c r="H16" s="49"/>
      <c r="I16" s="49"/>
      <c r="J16" s="49"/>
      <c r="K16" s="49"/>
    </row>
    <row r="17" ht="25" customHeight="1" spans="1:11">
      <c r="A17" s="50" t="s">
        <v>126</v>
      </c>
      <c r="B17" s="43">
        <v>4065.88</v>
      </c>
      <c r="C17" s="43">
        <v>4065.88</v>
      </c>
      <c r="D17" s="43">
        <v>4065.88</v>
      </c>
      <c r="E17" s="43">
        <f>E7</f>
        <v>0</v>
      </c>
      <c r="F17" s="49"/>
      <c r="G17" s="49"/>
      <c r="H17" s="49"/>
      <c r="I17" s="49"/>
      <c r="J17" s="49"/>
      <c r="K17" s="49"/>
    </row>
    <row r="18" spans="1:1">
      <c r="A18" s="41" t="s">
        <v>127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8" sqref="E28"/>
    </sheetView>
  </sheetViews>
  <sheetFormatPr defaultColWidth="9" defaultRowHeight="13.5" outlineLevelCol="4"/>
  <cols>
    <col min="1" max="1" width="42" customWidth="1"/>
    <col min="2" max="2" width="27.5" customWidth="1"/>
    <col min="3" max="5" width="12" customWidth="1"/>
  </cols>
  <sheetData>
    <row r="1" ht="20.25" spans="1:5">
      <c r="A1" s="20" t="s">
        <v>179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36</v>
      </c>
    </row>
    <row r="3" ht="15" customHeight="1" spans="1:5">
      <c r="A3" s="30" t="s">
        <v>109</v>
      </c>
      <c r="B3" s="30"/>
      <c r="C3" s="30" t="s">
        <v>172</v>
      </c>
      <c r="D3" s="30"/>
      <c r="E3" s="30"/>
    </row>
    <row r="4" spans="1:5">
      <c r="A4" s="30" t="s">
        <v>180</v>
      </c>
      <c r="B4" s="30" t="s">
        <v>181</v>
      </c>
      <c r="C4" s="30" t="s">
        <v>131</v>
      </c>
      <c r="D4" s="30" t="s">
        <v>111</v>
      </c>
      <c r="E4" s="30" t="s">
        <v>112</v>
      </c>
    </row>
    <row r="5" spans="1:5">
      <c r="A5" s="30"/>
      <c r="B5" s="30"/>
      <c r="C5" s="30">
        <v>1</v>
      </c>
      <c r="D5" s="30">
        <v>2</v>
      </c>
      <c r="E5" s="30">
        <v>3</v>
      </c>
    </row>
    <row r="6" spans="1:5">
      <c r="A6" s="46" t="s">
        <v>182</v>
      </c>
      <c r="B6" s="38" t="s">
        <v>115</v>
      </c>
      <c r="C6" s="38">
        <f t="shared" ref="C6:C11" si="0">D6+E6</f>
        <v>4065.88</v>
      </c>
      <c r="D6" s="38">
        <f>D17</f>
        <v>3659.88</v>
      </c>
      <c r="E6" s="38">
        <f>E8</f>
        <v>406</v>
      </c>
    </row>
    <row r="7" spans="1:5">
      <c r="A7" s="43">
        <v>30101</v>
      </c>
      <c r="B7" s="43" t="s">
        <v>183</v>
      </c>
      <c r="C7" s="38">
        <f t="shared" si="0"/>
        <v>2896.88</v>
      </c>
      <c r="D7" s="38">
        <f>14*206.92</f>
        <v>2896.88</v>
      </c>
      <c r="E7" s="38">
        <v>0</v>
      </c>
    </row>
    <row r="8" spans="1:5">
      <c r="A8" s="43">
        <v>30201</v>
      </c>
      <c r="B8" s="43" t="s">
        <v>184</v>
      </c>
      <c r="C8" s="38">
        <f t="shared" si="0"/>
        <v>499.8</v>
      </c>
      <c r="D8" s="43">
        <f>14*6.7</f>
        <v>93.8</v>
      </c>
      <c r="E8" s="38">
        <f>14*29</f>
        <v>406</v>
      </c>
    </row>
    <row r="9" spans="1:5">
      <c r="A9" s="43">
        <v>30231</v>
      </c>
      <c r="B9" s="43" t="s">
        <v>185</v>
      </c>
      <c r="C9" s="38">
        <f t="shared" si="0"/>
        <v>2.8</v>
      </c>
      <c r="D9" s="43">
        <f>14*0.2</f>
        <v>2.8</v>
      </c>
      <c r="E9" s="44"/>
    </row>
    <row r="10" spans="1:5">
      <c r="A10" s="43">
        <v>30217</v>
      </c>
      <c r="B10" s="43" t="s">
        <v>186</v>
      </c>
      <c r="C10" s="38">
        <f t="shared" si="0"/>
        <v>72.8</v>
      </c>
      <c r="D10" s="43">
        <f>14*5.2</f>
        <v>72.8</v>
      </c>
      <c r="E10" s="44"/>
    </row>
    <row r="11" spans="1:5">
      <c r="A11" s="43">
        <v>30228</v>
      </c>
      <c r="B11" s="43" t="s">
        <v>187</v>
      </c>
      <c r="C11" s="38">
        <f t="shared" si="0"/>
        <v>15.4</v>
      </c>
      <c r="D11" s="43">
        <f>14*1.1</f>
        <v>15.4</v>
      </c>
      <c r="E11" s="44"/>
    </row>
    <row r="12" spans="1:5">
      <c r="A12" s="38">
        <v>2210201</v>
      </c>
      <c r="B12" s="38" t="s">
        <v>177</v>
      </c>
      <c r="C12" s="38">
        <f>D12</f>
        <v>201.32</v>
      </c>
      <c r="D12" s="38">
        <f>14*14.38</f>
        <v>201.32</v>
      </c>
      <c r="E12" s="38"/>
    </row>
    <row r="13" spans="1:5">
      <c r="A13" s="43">
        <v>2101102</v>
      </c>
      <c r="B13" s="43" t="s">
        <v>178</v>
      </c>
      <c r="C13" s="38">
        <f>D13</f>
        <v>138.32</v>
      </c>
      <c r="D13" s="38">
        <f>14*9.88</f>
        <v>138.32</v>
      </c>
      <c r="E13" s="44"/>
    </row>
    <row r="14" spans="1:5">
      <c r="A14" s="43">
        <v>2080505</v>
      </c>
      <c r="B14" s="43" t="s">
        <v>124</v>
      </c>
      <c r="C14" s="38">
        <v>16.79</v>
      </c>
      <c r="D14" s="38">
        <f>14*16.79</f>
        <v>235.06</v>
      </c>
      <c r="E14" s="38"/>
    </row>
    <row r="15" spans="1:5">
      <c r="A15" s="38">
        <v>2089999</v>
      </c>
      <c r="B15" s="38" t="s">
        <v>125</v>
      </c>
      <c r="C15" s="38">
        <v>0.25</v>
      </c>
      <c r="D15" s="38">
        <f>14*0.25</f>
        <v>3.5</v>
      </c>
      <c r="E15" s="38"/>
    </row>
    <row r="16" spans="1:5">
      <c r="A16" s="38"/>
      <c r="B16" s="38"/>
      <c r="C16" s="38"/>
      <c r="D16" s="38"/>
      <c r="E16" s="38"/>
    </row>
    <row r="17" spans="1:5">
      <c r="A17" s="38" t="s">
        <v>188</v>
      </c>
      <c r="B17" s="38"/>
      <c r="C17" s="38">
        <f>D17+E17</f>
        <v>4065.88</v>
      </c>
      <c r="D17" s="38">
        <f>D15+D14+D13+D12+D11+D10+D9+D8+D7</f>
        <v>3659.88</v>
      </c>
      <c r="E17" s="38">
        <f>E6</f>
        <v>406</v>
      </c>
    </row>
    <row r="18" spans="1:1">
      <c r="A18" s="41" t="s">
        <v>127</v>
      </c>
    </row>
    <row r="19" spans="1:1">
      <c r="A19" s="42" t="s">
        <v>168</v>
      </c>
    </row>
    <row r="20" spans="1:1">
      <c r="A20" s="42" t="s">
        <v>168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23" sqref="C23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0" t="s">
        <v>189</v>
      </c>
      <c r="B1" s="20"/>
      <c r="C1" s="20"/>
      <c r="D1" s="20"/>
      <c r="E1" s="20"/>
    </row>
    <row r="2" spans="1:5">
      <c r="A2" s="21"/>
      <c r="B2" s="22"/>
      <c r="C2" s="22"/>
      <c r="D2" s="22"/>
      <c r="E2" s="22" t="s">
        <v>36</v>
      </c>
    </row>
    <row r="3" ht="15" customHeight="1" spans="1:5">
      <c r="A3" s="30" t="s">
        <v>190</v>
      </c>
      <c r="B3" s="30"/>
      <c r="C3" s="30" t="s">
        <v>191</v>
      </c>
      <c r="D3" s="30"/>
      <c r="E3" s="30"/>
    </row>
    <row r="4" spans="1:5">
      <c r="A4" s="30" t="s">
        <v>180</v>
      </c>
      <c r="B4" s="30" t="s">
        <v>181</v>
      </c>
      <c r="C4" s="30" t="s">
        <v>131</v>
      </c>
      <c r="D4" s="30" t="s">
        <v>192</v>
      </c>
      <c r="E4" s="30" t="s">
        <v>193</v>
      </c>
    </row>
    <row r="5" spans="1:5">
      <c r="A5" s="30"/>
      <c r="B5" s="30"/>
      <c r="C5" s="30">
        <v>1</v>
      </c>
      <c r="D5" s="30">
        <v>2</v>
      </c>
      <c r="E5" s="30">
        <v>3</v>
      </c>
    </row>
    <row r="6" spans="1:5">
      <c r="A6" s="37" t="s">
        <v>182</v>
      </c>
      <c r="B6" s="38" t="s">
        <v>115</v>
      </c>
      <c r="C6" s="38">
        <f>C7+C8+C9+C10+C11+C12+C13+C14+C15</f>
        <v>4065.88</v>
      </c>
      <c r="D6" s="38">
        <f>D7+D8+D9+D10+D11+D12+D13+D14+D15</f>
        <v>3568.88</v>
      </c>
      <c r="E6" s="38">
        <f>E8+E9+E10+E11</f>
        <v>497</v>
      </c>
    </row>
    <row r="7" spans="1:5">
      <c r="A7" s="43">
        <v>30101</v>
      </c>
      <c r="B7" s="43" t="s">
        <v>183</v>
      </c>
      <c r="C7" s="38">
        <f>D7</f>
        <v>2896.88</v>
      </c>
      <c r="D7" s="38">
        <f>14*206.92</f>
        <v>2896.88</v>
      </c>
      <c r="E7" s="38">
        <v>0</v>
      </c>
    </row>
    <row r="8" spans="1:5">
      <c r="A8" s="43">
        <v>30201</v>
      </c>
      <c r="B8" s="43" t="s">
        <v>184</v>
      </c>
      <c r="C8" s="38">
        <f>D8+E8</f>
        <v>499.8</v>
      </c>
      <c r="D8" s="43">
        <f>14*6.7</f>
        <v>93.8</v>
      </c>
      <c r="E8" s="43">
        <f>14*29</f>
        <v>406</v>
      </c>
    </row>
    <row r="9" spans="1:5">
      <c r="A9" s="43">
        <v>30231</v>
      </c>
      <c r="B9" s="43" t="s">
        <v>185</v>
      </c>
      <c r="C9" s="38">
        <f>E9</f>
        <v>2.8</v>
      </c>
      <c r="D9" s="44"/>
      <c r="E9" s="43">
        <f>14*0.2</f>
        <v>2.8</v>
      </c>
    </row>
    <row r="10" spans="1:5">
      <c r="A10" s="43">
        <v>30217</v>
      </c>
      <c r="B10" s="43" t="s">
        <v>186</v>
      </c>
      <c r="C10" s="38">
        <f>14*5.2</f>
        <v>72.8</v>
      </c>
      <c r="D10" s="44"/>
      <c r="E10" s="43">
        <f>14*5.2</f>
        <v>72.8</v>
      </c>
    </row>
    <row r="11" spans="1:5">
      <c r="A11" s="43">
        <v>30228</v>
      </c>
      <c r="B11" s="43" t="s">
        <v>187</v>
      </c>
      <c r="C11" s="38">
        <f>14*1.1</f>
        <v>15.4</v>
      </c>
      <c r="D11" s="44"/>
      <c r="E11" s="43">
        <f>14*1.1</f>
        <v>15.4</v>
      </c>
    </row>
    <row r="12" spans="1:5">
      <c r="A12" s="38">
        <v>2210201</v>
      </c>
      <c r="B12" s="38" t="s">
        <v>177</v>
      </c>
      <c r="C12" s="38">
        <f>D12</f>
        <v>201.32</v>
      </c>
      <c r="D12" s="38">
        <f>14*14.38</f>
        <v>201.32</v>
      </c>
      <c r="E12" s="45"/>
    </row>
    <row r="13" spans="1:5">
      <c r="A13" s="43">
        <v>2101102</v>
      </c>
      <c r="B13" s="43" t="s">
        <v>178</v>
      </c>
      <c r="C13" s="38">
        <f>D13</f>
        <v>138.32</v>
      </c>
      <c r="D13" s="38">
        <f>14*9.88</f>
        <v>138.32</v>
      </c>
      <c r="E13" s="45"/>
    </row>
    <row r="14" spans="1:5">
      <c r="A14" s="43">
        <v>2080505</v>
      </c>
      <c r="B14" s="43" t="s">
        <v>124</v>
      </c>
      <c r="C14" s="38">
        <f>14*16.79</f>
        <v>235.06</v>
      </c>
      <c r="D14" s="38">
        <f>14*16.79</f>
        <v>235.06</v>
      </c>
      <c r="E14" s="45"/>
    </row>
    <row r="15" spans="1:5">
      <c r="A15" s="38">
        <v>2089999</v>
      </c>
      <c r="B15" s="38" t="s">
        <v>125</v>
      </c>
      <c r="C15" s="38">
        <f>14*0.25</f>
        <v>3.5</v>
      </c>
      <c r="D15" s="38">
        <f>14*0.25</f>
        <v>3.5</v>
      </c>
      <c r="E15" s="45"/>
    </row>
    <row r="16" spans="1:5">
      <c r="A16" s="38"/>
      <c r="B16" s="38"/>
      <c r="C16" s="45"/>
      <c r="D16" s="45"/>
      <c r="E16" s="45"/>
    </row>
    <row r="17" spans="1:5">
      <c r="A17" s="38" t="s">
        <v>188</v>
      </c>
      <c r="B17" s="38"/>
      <c r="C17" s="38">
        <f>C6</f>
        <v>4065.88</v>
      </c>
      <c r="D17" s="38">
        <f>D7+D8+D9+D10+D11+D12+D13+D14+D15</f>
        <v>3568.88</v>
      </c>
      <c r="E17" s="38">
        <f>E6</f>
        <v>497</v>
      </c>
    </row>
    <row r="18" spans="1:1">
      <c r="A18" s="41" t="s">
        <v>127</v>
      </c>
    </row>
    <row r="19" spans="1:1">
      <c r="A19" s="42" t="s">
        <v>168</v>
      </c>
    </row>
  </sheetData>
  <mergeCells count="3">
    <mergeCell ref="A1:E1"/>
    <mergeCell ref="A3:B3"/>
    <mergeCell ref="C3:E3"/>
  </mergeCells>
  <pageMargins left="0.75" right="0.75" top="1" bottom="1" header="0.5" footer="0.5"/>
  <headerFooter/>
  <ignoredErrors>
    <ignoredError sqref="E17 C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部门单位预算公开审核表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迎着风</cp:lastModifiedBy>
  <dcterms:created xsi:type="dcterms:W3CDTF">2023-04-12T15:17:00Z</dcterms:created>
  <cp:lastPrinted>2024-02-01T09:31:00Z</cp:lastPrinted>
  <dcterms:modified xsi:type="dcterms:W3CDTF">2025-05-08T00:59:52Z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5885A9140BA943CBA655D2682BAF3768_13</vt:lpwstr>
  </property>
  <property fmtid="{D5CDD505-2E9C-101B-9397-08002B2CF9AE}" pid="3" name="KSOProductBuildVer">
    <vt:lpwstr>2052-12.1.0.20784</vt:lpwstr>
  </property>
</Properties>
</file>