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涉农资金整合支出台账" sheetId="3" r:id="rId1"/>
    <sheet name="Sheet1" sheetId="4" r:id="rId2"/>
  </sheets>
  <definedNames>
    <definedName name="_xlnm._FilterDatabase" localSheetId="0" hidden="1">涉农资金整合支出台账!$A$6:$L$70</definedName>
    <definedName name="_xlnm._FilterDatabase" localSheetId="1" hidden="1">Sheet1!$A$6:$XEU$64</definedName>
    <definedName name="_xlnm.Print_Area" localSheetId="0">涉农资金整合支出台账!$A$1:$L$71</definedName>
    <definedName name="_xlnm.Print_Titles" localSheetId="0">涉农资金整合支出台账!$1:$5</definedName>
  </definedNames>
  <calcPr calcId="144525"/>
</workbook>
</file>

<file path=xl/sharedStrings.xml><?xml version="1.0" encoding="utf-8"?>
<sst xmlns="http://schemas.openxmlformats.org/spreadsheetml/2006/main" count="710" uniqueCount="114">
  <si>
    <t>2019年统筹整合使用财政涉农资金分配表（调整）</t>
  </si>
  <si>
    <t>单位：万元</t>
  </si>
  <si>
    <t>序号</t>
  </si>
  <si>
    <t>整合资金来源</t>
  </si>
  <si>
    <t>整合后（使用方向）</t>
  </si>
  <si>
    <t>备注</t>
  </si>
  <si>
    <t>纳入整合资金项目名称</t>
  </si>
  <si>
    <t>下达文号</t>
  </si>
  <si>
    <t>整合前主管部门</t>
  </si>
  <si>
    <t>项目名称</t>
  </si>
  <si>
    <t>项目投资规模</t>
  </si>
  <si>
    <t>整合后（项目主管单位）</t>
  </si>
  <si>
    <t>小计</t>
  </si>
  <si>
    <t>中央</t>
  </si>
  <si>
    <t>省级</t>
  </si>
  <si>
    <t>市级</t>
  </si>
  <si>
    <t>县级</t>
  </si>
  <si>
    <t>合计</t>
  </si>
  <si>
    <t>一</t>
  </si>
  <si>
    <t>产业发展类</t>
  </si>
  <si>
    <t>中央财政专项扶贫资金</t>
  </si>
  <si>
    <t>甘财农二[2018]113号</t>
  </si>
  <si>
    <t>扶贫办</t>
  </si>
  <si>
    <t>资产收益项目</t>
  </si>
  <si>
    <t>农业农村局</t>
  </si>
  <si>
    <t>省级财政专项扶贫资金</t>
  </si>
  <si>
    <t>甘财农二[2019]16号</t>
  </si>
  <si>
    <t>中央水利发展资金</t>
  </si>
  <si>
    <t>甘财农二[2018]114号</t>
  </si>
  <si>
    <t>水务局</t>
  </si>
  <si>
    <t>资产收益项目（调整光伏）</t>
  </si>
  <si>
    <t>发改局</t>
  </si>
  <si>
    <t>省级水利发展资金</t>
  </si>
  <si>
    <t xml:space="preserve">甘财农二[2019]15号   </t>
  </si>
  <si>
    <t>自养项目</t>
  </si>
  <si>
    <t>地膜玉米种植</t>
  </si>
  <si>
    <t>合作社产业发展扶持项目</t>
  </si>
  <si>
    <t>中央车辆购置税</t>
  </si>
  <si>
    <t>甘财经二[2018]152号</t>
  </si>
  <si>
    <t>交通局</t>
  </si>
  <si>
    <t>合作社产业发展扶持项目（调整光伏）</t>
  </si>
  <si>
    <t>耕地保护与质量提升补助省级资金</t>
  </si>
  <si>
    <t>甘财农一[2018]138号</t>
  </si>
  <si>
    <t>农田建设资金</t>
  </si>
  <si>
    <t>甘财农[2019]19号</t>
  </si>
  <si>
    <t>高标准农田建设项目</t>
  </si>
  <si>
    <t>甘财扶贫[2019]7号</t>
  </si>
  <si>
    <t>光伏</t>
  </si>
  <si>
    <t>省级农民专业合作社</t>
  </si>
  <si>
    <t>甘财农一[2018]137号</t>
  </si>
  <si>
    <t>土地整治补助资金</t>
  </si>
  <si>
    <t>甘财资环[2019]6号</t>
  </si>
  <si>
    <t>自然资源局</t>
  </si>
  <si>
    <t>金融办</t>
  </si>
  <si>
    <t>精准扶贫贴息</t>
  </si>
  <si>
    <t>省级精准扶贫贴息资金</t>
  </si>
  <si>
    <t>甘财金[2019]14号</t>
  </si>
  <si>
    <t>两后生</t>
  </si>
  <si>
    <t>市级财政专项扶贫资金</t>
  </si>
  <si>
    <t>庆市财农[2019]115号</t>
  </si>
  <si>
    <t>世行项目配套项目</t>
  </si>
  <si>
    <t>甘财农二[2019]19号</t>
  </si>
  <si>
    <t>中央农业生产发展</t>
  </si>
  <si>
    <t>甘财农一[2018]124号</t>
  </si>
  <si>
    <t>扶贫车间（调整光伏）</t>
  </si>
  <si>
    <t>扶贫车间</t>
  </si>
  <si>
    <t>人社局</t>
  </si>
  <si>
    <t>中央农业资源生态保护</t>
  </si>
  <si>
    <t xml:space="preserve">甘财农一[2018]125号        </t>
  </si>
  <si>
    <t>中央农村环境整治</t>
  </si>
  <si>
    <t>甘财资环[2019]19号</t>
  </si>
  <si>
    <t>生态环境局</t>
  </si>
  <si>
    <t>基础设施类</t>
  </si>
  <si>
    <t>安全饮水</t>
  </si>
  <si>
    <t>住房安全保障</t>
  </si>
  <si>
    <t>住建局</t>
  </si>
  <si>
    <t>中央危房改造</t>
  </si>
  <si>
    <t>甘财综[2018]81号</t>
  </si>
  <si>
    <t>甘财综[2019]26号</t>
  </si>
  <si>
    <t>甘财农[2019]8号</t>
  </si>
  <si>
    <t>中央林业发展改革资金</t>
  </si>
  <si>
    <t>甘财农[2019]4号</t>
  </si>
  <si>
    <t>住房安全保障（调整光伏）</t>
  </si>
  <si>
    <t>砂石路</t>
  </si>
  <si>
    <t>甘财农一[2018]122号</t>
  </si>
  <si>
    <t>中央旅游发展基金</t>
  </si>
  <si>
    <t>甘财科[2018]138号</t>
  </si>
  <si>
    <t>旅游和文化局</t>
  </si>
  <si>
    <t>甘财科[2019]80号</t>
  </si>
  <si>
    <t>漫水桥</t>
  </si>
  <si>
    <t>易地扶贫搬迁贴息</t>
  </si>
  <si>
    <t>淤地坝除险加固项目</t>
  </si>
  <si>
    <t>水保局</t>
  </si>
  <si>
    <t>太白镇葫芦河村护岸工程</t>
  </si>
  <si>
    <r>
      <rPr>
        <b/>
        <u/>
        <sz val="22"/>
        <color theme="1"/>
        <rFont val="宋体"/>
        <charset val="134"/>
        <scheme val="minor"/>
      </rPr>
      <t xml:space="preserve">    合水    </t>
    </r>
    <r>
      <rPr>
        <b/>
        <sz val="22"/>
        <color theme="1"/>
        <rFont val="宋体"/>
        <charset val="134"/>
        <scheme val="minor"/>
      </rPr>
      <t>县贫困县涉农整合资金管理使用台账</t>
    </r>
  </si>
  <si>
    <t>整合前（资金来源）</t>
  </si>
  <si>
    <t>整合后（资金使用）</t>
  </si>
  <si>
    <t>下达预算科目</t>
  </si>
  <si>
    <t>项目主管部门</t>
  </si>
  <si>
    <t>下达资金额</t>
  </si>
  <si>
    <t>纳入整合方案资金规模</t>
  </si>
  <si>
    <t>整合   比例</t>
  </si>
  <si>
    <t>是否跨科目使用</t>
  </si>
  <si>
    <t>使用预算科目</t>
  </si>
  <si>
    <t>支出金额</t>
  </si>
  <si>
    <t>支付率</t>
  </si>
  <si>
    <t>项目主管单位</t>
  </si>
  <si>
    <t>是</t>
  </si>
  <si>
    <t>中央专扶资金65万未整合原因是项目管理费，不符合整合条件</t>
  </si>
  <si>
    <t>否</t>
  </si>
  <si>
    <t>农业生产发展资金未整合原因是不允许整合</t>
  </si>
  <si>
    <t>危房改造未整合原因是不符合整合条件</t>
  </si>
  <si>
    <t>林业改革资金未整合原因是不符合整合条件</t>
  </si>
  <si>
    <t>水利发展资金未整合原因是不符合整合条件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</si>
</sst>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0" fontId="5" fillId="0" borderId="0" xfId="0" applyNumberFormat="1" applyFont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0" fontId="5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7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0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71"/>
  <sheetViews>
    <sheetView tabSelected="1" view="pageBreakPreview" zoomScaleNormal="100" zoomScaleSheetLayoutView="100" workbookViewId="0">
      <pane xSplit="4" ySplit="1" topLeftCell="E2" activePane="bottomRight" state="frozen"/>
      <selection/>
      <selection pane="topRight"/>
      <selection pane="bottomLeft"/>
      <selection pane="bottomRight" activeCell="J2" sqref="J$1:J$1048576"/>
    </sheetView>
  </sheetViews>
  <sheetFormatPr defaultColWidth="9" defaultRowHeight="13.5"/>
  <cols>
    <col min="1" max="1" width="3.875" style="1" customWidth="1"/>
    <col min="2" max="2" width="11.5" style="1" customWidth="1"/>
    <col min="3" max="3" width="12.75" style="1" customWidth="1"/>
    <col min="4" max="4" width="7.625" style="1" customWidth="1"/>
    <col min="5" max="5" width="14" style="1" customWidth="1"/>
    <col min="6" max="10" width="7.5" style="1" customWidth="1"/>
    <col min="11" max="11" width="9.125" style="1" customWidth="1"/>
    <col min="12" max="16355" width="11.125" style="1"/>
  </cols>
  <sheetData>
    <row r="1" s="1" customFormat="1" ht="4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8.75" customHeight="1" spans="12:12">
      <c r="L2" s="1" t="s">
        <v>1</v>
      </c>
    </row>
    <row r="3" s="1" customFormat="1" ht="21" customHeight="1" spans="1:12">
      <c r="A3" s="7" t="s">
        <v>2</v>
      </c>
      <c r="B3" s="8" t="s">
        <v>3</v>
      </c>
      <c r="C3" s="8"/>
      <c r="D3" s="8"/>
      <c r="E3" s="16" t="s">
        <v>4</v>
      </c>
      <c r="F3" s="16"/>
      <c r="G3" s="16"/>
      <c r="H3" s="16"/>
      <c r="I3" s="16"/>
      <c r="J3" s="16"/>
      <c r="K3" s="24"/>
      <c r="L3" s="8" t="s">
        <v>5</v>
      </c>
    </row>
    <row r="4" s="1" customFormat="1" ht="47.25" customHeight="1" spans="1:12">
      <c r="A4" s="7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/>
      <c r="H4" s="8"/>
      <c r="I4" s="8"/>
      <c r="J4" s="8"/>
      <c r="K4" s="8" t="s">
        <v>11</v>
      </c>
      <c r="L4" s="8"/>
    </row>
    <row r="5" s="1" customFormat="1" ht="19.5" customHeight="1" spans="1:12">
      <c r="A5" s="7"/>
      <c r="B5" s="8"/>
      <c r="C5" s="8"/>
      <c r="D5" s="8"/>
      <c r="E5" s="8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/>
      <c r="L5" s="8"/>
    </row>
    <row r="6" s="1" customFormat="1" spans="1:12">
      <c r="A6" s="9"/>
      <c r="B6" s="9"/>
      <c r="C6" s="9"/>
      <c r="D6" s="9"/>
      <c r="E6" s="9"/>
      <c r="F6" s="9"/>
      <c r="G6" s="9"/>
      <c r="H6" s="9"/>
      <c r="I6" s="9"/>
      <c r="J6" s="9"/>
      <c r="K6" s="25"/>
      <c r="L6" s="7"/>
    </row>
    <row r="7" s="28" customFormat="1" ht="24" customHeight="1" spans="1:16355">
      <c r="A7" s="30"/>
      <c r="B7" s="31" t="s">
        <v>17</v>
      </c>
      <c r="C7" s="32"/>
      <c r="D7" s="32"/>
      <c r="E7" s="33"/>
      <c r="F7" s="30">
        <f>F8+F45</f>
        <v>17795</v>
      </c>
      <c r="G7" s="30">
        <f t="shared" ref="F7:J7" si="0">G8+G45</f>
        <v>13554</v>
      </c>
      <c r="H7" s="30">
        <f t="shared" si="0"/>
        <v>2942</v>
      </c>
      <c r="I7" s="30">
        <f t="shared" si="0"/>
        <v>1299</v>
      </c>
      <c r="J7" s="30">
        <f t="shared" si="0"/>
        <v>0</v>
      </c>
      <c r="K7" s="59"/>
      <c r="L7" s="3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</row>
    <row r="8" s="29" customFormat="1" ht="17" customHeight="1" spans="1:16355">
      <c r="A8" s="34" t="s">
        <v>18</v>
      </c>
      <c r="B8" s="35" t="s">
        <v>12</v>
      </c>
      <c r="C8" s="36"/>
      <c r="D8" s="37"/>
      <c r="E8" s="38" t="s">
        <v>19</v>
      </c>
      <c r="F8" s="38">
        <f>G8+H8+I8+J8</f>
        <v>13022.41</v>
      </c>
      <c r="G8" s="38">
        <f>SUM(G9:G44)</f>
        <v>9822.59</v>
      </c>
      <c r="H8" s="38">
        <f>SUM(H9:H44)</f>
        <v>2618</v>
      </c>
      <c r="I8" s="38">
        <f>SUM(I9:I44)</f>
        <v>581.82</v>
      </c>
      <c r="J8" s="38">
        <f>SUM(J9:J44)</f>
        <v>0</v>
      </c>
      <c r="K8" s="61"/>
      <c r="L8" s="38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</row>
    <row r="9" s="1" customFormat="1" ht="38" customHeight="1" spans="1:12">
      <c r="A9" s="39"/>
      <c r="B9" s="40" t="s">
        <v>20</v>
      </c>
      <c r="C9" s="40" t="s">
        <v>21</v>
      </c>
      <c r="D9" s="40" t="s">
        <v>22</v>
      </c>
      <c r="E9" s="41" t="s">
        <v>23</v>
      </c>
      <c r="F9" s="42">
        <f>G9+H9+I9+J9</f>
        <v>2798.5</v>
      </c>
      <c r="G9" s="40">
        <v>2798.5</v>
      </c>
      <c r="H9" s="40"/>
      <c r="I9" s="40"/>
      <c r="J9" s="42"/>
      <c r="K9" s="41" t="s">
        <v>24</v>
      </c>
      <c r="L9" s="7"/>
    </row>
    <row r="10" s="1" customFormat="1" ht="31" customHeight="1" spans="1:12">
      <c r="A10" s="43"/>
      <c r="B10" s="40" t="s">
        <v>25</v>
      </c>
      <c r="C10" s="40" t="s">
        <v>26</v>
      </c>
      <c r="D10" s="40" t="s">
        <v>22</v>
      </c>
      <c r="E10" s="41" t="s">
        <v>23</v>
      </c>
      <c r="F10" s="42">
        <f>G10+H10+I10+J10</f>
        <v>140.35</v>
      </c>
      <c r="G10" s="40"/>
      <c r="H10" s="40">
        <v>140.35</v>
      </c>
      <c r="I10" s="40"/>
      <c r="J10" s="42"/>
      <c r="K10" s="41" t="s">
        <v>24</v>
      </c>
      <c r="L10" s="7"/>
    </row>
    <row r="11" s="1" customFormat="1" ht="21" spans="1:12">
      <c r="A11" s="43"/>
      <c r="B11" s="40" t="s">
        <v>27</v>
      </c>
      <c r="C11" s="40" t="s">
        <v>28</v>
      </c>
      <c r="D11" s="40" t="s">
        <v>29</v>
      </c>
      <c r="E11" s="41" t="s">
        <v>23</v>
      </c>
      <c r="F11" s="42">
        <f>G11+H11+I11+J11</f>
        <v>2</v>
      </c>
      <c r="G11" s="44">
        <f>65-G12</f>
        <v>2</v>
      </c>
      <c r="H11" s="44"/>
      <c r="I11" s="44"/>
      <c r="J11" s="42"/>
      <c r="K11" s="41" t="s">
        <v>24</v>
      </c>
      <c r="L11" s="7"/>
    </row>
    <row r="12" s="1" customFormat="1" ht="21" spans="1:12">
      <c r="A12" s="45"/>
      <c r="B12" s="40" t="s">
        <v>27</v>
      </c>
      <c r="C12" s="40" t="s">
        <v>28</v>
      </c>
      <c r="D12" s="40" t="s">
        <v>29</v>
      </c>
      <c r="E12" s="46" t="s">
        <v>30</v>
      </c>
      <c r="F12" s="42">
        <f>G12+H12+I12+J12</f>
        <v>63</v>
      </c>
      <c r="G12" s="44">
        <v>63</v>
      </c>
      <c r="H12" s="44"/>
      <c r="I12" s="44"/>
      <c r="J12" s="42"/>
      <c r="K12" s="46" t="s">
        <v>31</v>
      </c>
      <c r="L12" s="7"/>
    </row>
    <row r="13" s="1" customFormat="1" ht="21" spans="1:12">
      <c r="A13" s="39"/>
      <c r="B13" s="40" t="s">
        <v>32</v>
      </c>
      <c r="C13" s="40" t="s">
        <v>33</v>
      </c>
      <c r="D13" s="40" t="s">
        <v>29</v>
      </c>
      <c r="E13" s="41" t="s">
        <v>23</v>
      </c>
      <c r="F13" s="42">
        <f>G13+H13+I13+J13</f>
        <v>1.5</v>
      </c>
      <c r="G13" s="44"/>
      <c r="H13" s="44">
        <f>62.5-H14</f>
        <v>1.5</v>
      </c>
      <c r="I13" s="44"/>
      <c r="J13" s="42"/>
      <c r="K13" s="41" t="s">
        <v>24</v>
      </c>
      <c r="L13" s="7"/>
    </row>
    <row r="14" s="1" customFormat="1" ht="21" spans="1:12">
      <c r="A14" s="43"/>
      <c r="B14" s="40" t="s">
        <v>32</v>
      </c>
      <c r="C14" s="40" t="s">
        <v>33</v>
      </c>
      <c r="D14" s="40" t="s">
        <v>29</v>
      </c>
      <c r="E14" s="46" t="s">
        <v>30</v>
      </c>
      <c r="F14" s="42">
        <f>G14+H14+I14+J14</f>
        <v>61</v>
      </c>
      <c r="G14" s="44"/>
      <c r="H14" s="44">
        <v>61</v>
      </c>
      <c r="I14" s="44"/>
      <c r="J14" s="42"/>
      <c r="K14" s="46" t="s">
        <v>31</v>
      </c>
      <c r="L14" s="7"/>
    </row>
    <row r="15" s="1" customFormat="1" ht="21" spans="1:12">
      <c r="A15" s="45"/>
      <c r="B15" s="40" t="s">
        <v>20</v>
      </c>
      <c r="C15" s="40" t="s">
        <v>21</v>
      </c>
      <c r="D15" s="40" t="s">
        <v>22</v>
      </c>
      <c r="E15" s="41" t="s">
        <v>34</v>
      </c>
      <c r="F15" s="42">
        <f>G15+H15+I15+J15</f>
        <v>1502</v>
      </c>
      <c r="G15" s="44">
        <v>1502</v>
      </c>
      <c r="H15" s="44"/>
      <c r="I15" s="44"/>
      <c r="J15" s="42"/>
      <c r="K15" s="41" t="s">
        <v>24</v>
      </c>
      <c r="L15" s="7"/>
    </row>
    <row r="16" s="1" customFormat="1" ht="21" spans="1:12">
      <c r="A16" s="8"/>
      <c r="B16" s="40" t="s">
        <v>25</v>
      </c>
      <c r="C16" s="40" t="s">
        <v>26</v>
      </c>
      <c r="D16" s="40" t="s">
        <v>22</v>
      </c>
      <c r="E16" s="41" t="s">
        <v>34</v>
      </c>
      <c r="F16" s="42">
        <f>G16+H16+I16+J16</f>
        <v>567.65</v>
      </c>
      <c r="G16" s="44"/>
      <c r="H16" s="44">
        <v>567.65</v>
      </c>
      <c r="I16" s="44"/>
      <c r="J16" s="42"/>
      <c r="K16" s="41" t="s">
        <v>24</v>
      </c>
      <c r="L16" s="7"/>
    </row>
    <row r="17" s="1" customFormat="1" ht="21" spans="1:12">
      <c r="A17" s="39"/>
      <c r="B17" s="40" t="s">
        <v>27</v>
      </c>
      <c r="C17" s="40" t="s">
        <v>28</v>
      </c>
      <c r="D17" s="40" t="s">
        <v>29</v>
      </c>
      <c r="E17" s="41" t="s">
        <v>34</v>
      </c>
      <c r="F17" s="42">
        <f>G17+H17+I17+J17</f>
        <v>5.5</v>
      </c>
      <c r="G17" s="44">
        <v>5.5</v>
      </c>
      <c r="H17" s="44"/>
      <c r="I17" s="44"/>
      <c r="J17" s="42"/>
      <c r="K17" s="41" t="s">
        <v>24</v>
      </c>
      <c r="L17" s="7"/>
    </row>
    <row r="18" s="1" customFormat="1" ht="21" spans="1:12">
      <c r="A18" s="43"/>
      <c r="B18" s="40" t="s">
        <v>20</v>
      </c>
      <c r="C18" s="40" t="s">
        <v>21</v>
      </c>
      <c r="D18" s="40" t="s">
        <v>22</v>
      </c>
      <c r="E18" s="41" t="s">
        <v>35</v>
      </c>
      <c r="F18" s="42">
        <f>G18+H18+I18+J18</f>
        <v>456</v>
      </c>
      <c r="G18" s="44">
        <v>456</v>
      </c>
      <c r="H18" s="44"/>
      <c r="I18" s="44"/>
      <c r="J18" s="42"/>
      <c r="K18" s="41" t="s">
        <v>24</v>
      </c>
      <c r="L18" s="7"/>
    </row>
    <row r="19" s="1" customFormat="1" ht="21" spans="1:12">
      <c r="A19" s="43"/>
      <c r="B19" s="40" t="s">
        <v>27</v>
      </c>
      <c r="C19" s="40" t="s">
        <v>28</v>
      </c>
      <c r="D19" s="40" t="s">
        <v>29</v>
      </c>
      <c r="E19" s="46" t="s">
        <v>36</v>
      </c>
      <c r="F19" s="42">
        <f>G19+H19+I19+J19</f>
        <v>221.5</v>
      </c>
      <c r="G19" s="44">
        <v>221.5</v>
      </c>
      <c r="H19" s="44"/>
      <c r="I19" s="44"/>
      <c r="J19" s="42"/>
      <c r="K19" s="41" t="s">
        <v>24</v>
      </c>
      <c r="L19" s="7"/>
    </row>
    <row r="20" s="1" customFormat="1" ht="21" spans="1:12">
      <c r="A20" s="45"/>
      <c r="B20" s="40" t="s">
        <v>27</v>
      </c>
      <c r="C20" s="40" t="s">
        <v>28</v>
      </c>
      <c r="D20" s="40" t="s">
        <v>29</v>
      </c>
      <c r="E20" s="41" t="s">
        <v>23</v>
      </c>
      <c r="F20" s="42">
        <f>G20+H20+I20+J20</f>
        <v>124</v>
      </c>
      <c r="G20" s="44">
        <v>124</v>
      </c>
      <c r="H20" s="44"/>
      <c r="I20" s="44"/>
      <c r="J20" s="42"/>
      <c r="K20" s="41" t="s">
        <v>22</v>
      </c>
      <c r="L20" s="7"/>
    </row>
    <row r="21" s="1" customFormat="1" ht="21" spans="1:12">
      <c r="A21" s="39"/>
      <c r="B21" s="40" t="s">
        <v>37</v>
      </c>
      <c r="C21" s="47" t="s">
        <v>38</v>
      </c>
      <c r="D21" s="40" t="s">
        <v>39</v>
      </c>
      <c r="E21" s="46" t="s">
        <v>36</v>
      </c>
      <c r="F21" s="42">
        <f>G21+H21+I21+J21</f>
        <v>84.03348</v>
      </c>
      <c r="G21" s="44">
        <f>143.59-G22</f>
        <v>84.03348</v>
      </c>
      <c r="H21" s="44"/>
      <c r="I21" s="44"/>
      <c r="J21" s="42"/>
      <c r="K21" s="41" t="s">
        <v>24</v>
      </c>
      <c r="L21" s="7"/>
    </row>
    <row r="22" s="1" customFormat="1" ht="21" spans="1:12">
      <c r="A22" s="45"/>
      <c r="B22" s="40" t="s">
        <v>37</v>
      </c>
      <c r="C22" s="47" t="s">
        <v>38</v>
      </c>
      <c r="D22" s="40" t="s">
        <v>39</v>
      </c>
      <c r="E22" s="46" t="s">
        <v>40</v>
      </c>
      <c r="F22" s="42">
        <f>G22+H22+I22+J22</f>
        <v>59.55652</v>
      </c>
      <c r="G22" s="44">
        <v>59.55652</v>
      </c>
      <c r="H22" s="44"/>
      <c r="I22" s="44"/>
      <c r="J22" s="42"/>
      <c r="K22" s="46" t="s">
        <v>31</v>
      </c>
      <c r="L22" s="7"/>
    </row>
    <row r="23" s="4" customFormat="1" ht="31" customHeight="1" spans="1:12">
      <c r="A23" s="48"/>
      <c r="B23" s="40" t="s">
        <v>32</v>
      </c>
      <c r="C23" s="40" t="s">
        <v>33</v>
      </c>
      <c r="D23" s="40" t="s">
        <v>29</v>
      </c>
      <c r="E23" s="46" t="s">
        <v>40</v>
      </c>
      <c r="F23" s="42">
        <f>G23+H23+I23+J23</f>
        <v>0.91</v>
      </c>
      <c r="G23" s="44"/>
      <c r="H23" s="44">
        <v>0.91</v>
      </c>
      <c r="I23" s="44"/>
      <c r="J23" s="63"/>
      <c r="K23" s="46" t="s">
        <v>31</v>
      </c>
      <c r="L23" s="13"/>
    </row>
    <row r="24" s="4" customFormat="1" ht="31" customHeight="1" spans="1:12">
      <c r="A24" s="49"/>
      <c r="B24" s="40" t="s">
        <v>41</v>
      </c>
      <c r="C24" s="40" t="s">
        <v>42</v>
      </c>
      <c r="D24" s="40" t="s">
        <v>24</v>
      </c>
      <c r="E24" s="46" t="s">
        <v>40</v>
      </c>
      <c r="F24" s="42">
        <f>G24+H24+I24+J24</f>
        <v>2</v>
      </c>
      <c r="G24" s="44"/>
      <c r="H24" s="44">
        <v>2</v>
      </c>
      <c r="I24" s="44"/>
      <c r="J24" s="63"/>
      <c r="K24" s="46" t="s">
        <v>31</v>
      </c>
      <c r="L24" s="13"/>
    </row>
    <row r="25" s="4" customFormat="1" ht="31" customHeight="1" spans="1:12">
      <c r="A25" s="49"/>
      <c r="B25" s="40" t="s">
        <v>41</v>
      </c>
      <c r="C25" s="40" t="s">
        <v>42</v>
      </c>
      <c r="D25" s="40" t="s">
        <v>24</v>
      </c>
      <c r="E25" s="41" t="s">
        <v>36</v>
      </c>
      <c r="F25" s="42">
        <f>G25+H25+I25+J25</f>
        <v>3</v>
      </c>
      <c r="G25" s="44"/>
      <c r="H25" s="44">
        <v>3</v>
      </c>
      <c r="I25" s="44"/>
      <c r="J25" s="63"/>
      <c r="K25" s="41" t="s">
        <v>22</v>
      </c>
      <c r="L25" s="13"/>
    </row>
    <row r="26" s="4" customFormat="1" ht="31" customHeight="1" spans="1:12">
      <c r="A26" s="49"/>
      <c r="B26" s="40" t="s">
        <v>43</v>
      </c>
      <c r="C26" s="40" t="s">
        <v>44</v>
      </c>
      <c r="D26" s="40" t="s">
        <v>24</v>
      </c>
      <c r="E26" s="41" t="s">
        <v>45</v>
      </c>
      <c r="F26" s="42">
        <f>G26+H26+I26+J26</f>
        <v>2455</v>
      </c>
      <c r="G26" s="44">
        <v>2455</v>
      </c>
      <c r="H26" s="44"/>
      <c r="I26" s="44"/>
      <c r="J26" s="63"/>
      <c r="K26" s="41" t="s">
        <v>24</v>
      </c>
      <c r="L26" s="13"/>
    </row>
    <row r="27" s="4" customFormat="1" ht="31" customHeight="1" spans="1:12">
      <c r="A27" s="49"/>
      <c r="B27" s="40" t="s">
        <v>43</v>
      </c>
      <c r="C27" s="40" t="s">
        <v>44</v>
      </c>
      <c r="D27" s="40" t="s">
        <v>24</v>
      </c>
      <c r="E27" s="41" t="s">
        <v>45</v>
      </c>
      <c r="F27" s="42">
        <f>G27+H27+I27+J27</f>
        <v>71</v>
      </c>
      <c r="G27" s="44"/>
      <c r="H27" s="44">
        <v>71</v>
      </c>
      <c r="I27" s="44"/>
      <c r="J27" s="63"/>
      <c r="K27" s="41" t="s">
        <v>24</v>
      </c>
      <c r="L27" s="13"/>
    </row>
    <row r="28" s="4" customFormat="1" ht="31" customHeight="1" spans="1:12">
      <c r="A28" s="50"/>
      <c r="B28" s="40" t="s">
        <v>20</v>
      </c>
      <c r="C28" s="40" t="s">
        <v>46</v>
      </c>
      <c r="D28" s="40" t="s">
        <v>22</v>
      </c>
      <c r="E28" s="46" t="s">
        <v>47</v>
      </c>
      <c r="F28" s="42">
        <f>G28+H28+I28+J28</f>
        <v>455</v>
      </c>
      <c r="G28" s="44">
        <v>455</v>
      </c>
      <c r="H28" s="44"/>
      <c r="I28" s="44"/>
      <c r="J28" s="63"/>
      <c r="K28" s="46" t="s">
        <v>31</v>
      </c>
      <c r="L28" s="13"/>
    </row>
    <row r="29" s="1" customFormat="1" ht="21" spans="1:12">
      <c r="A29" s="39"/>
      <c r="B29" s="40" t="s">
        <v>25</v>
      </c>
      <c r="C29" s="40" t="s">
        <v>26</v>
      </c>
      <c r="D29" s="40" t="s">
        <v>22</v>
      </c>
      <c r="E29" s="46" t="s">
        <v>47</v>
      </c>
      <c r="F29" s="42">
        <f>G29+H29+I29+J29</f>
        <v>1433</v>
      </c>
      <c r="G29" s="44"/>
      <c r="H29" s="44">
        <v>1433</v>
      </c>
      <c r="I29" s="44"/>
      <c r="J29" s="42"/>
      <c r="K29" s="46" t="s">
        <v>31</v>
      </c>
      <c r="L29" s="7"/>
    </row>
    <row r="30" s="1" customFormat="1" ht="21" spans="1:12">
      <c r="A30" s="45"/>
      <c r="B30" s="40" t="s">
        <v>37</v>
      </c>
      <c r="C30" s="40" t="s">
        <v>38</v>
      </c>
      <c r="D30" s="44" t="s">
        <v>39</v>
      </c>
      <c r="E30" s="46" t="s">
        <v>47</v>
      </c>
      <c r="F30" s="42">
        <f>G30+H30+I30+J30</f>
        <v>344.5</v>
      </c>
      <c r="G30" s="44">
        <v>344.5</v>
      </c>
      <c r="H30" s="44"/>
      <c r="I30" s="44"/>
      <c r="J30" s="42"/>
      <c r="K30" s="46" t="s">
        <v>31</v>
      </c>
      <c r="L30" s="7"/>
    </row>
    <row r="31" s="1" customFormat="1" ht="21" spans="1:12">
      <c r="A31" s="8"/>
      <c r="B31" s="40" t="s">
        <v>48</v>
      </c>
      <c r="C31" s="40" t="s">
        <v>49</v>
      </c>
      <c r="D31" s="44" t="s">
        <v>24</v>
      </c>
      <c r="E31" s="46" t="s">
        <v>47</v>
      </c>
      <c r="F31" s="42">
        <f>G31+H31+I31+J31</f>
        <v>30</v>
      </c>
      <c r="G31" s="44"/>
      <c r="H31" s="44">
        <v>30</v>
      </c>
      <c r="I31" s="44"/>
      <c r="J31" s="42"/>
      <c r="K31" s="46" t="s">
        <v>31</v>
      </c>
      <c r="L31" s="7"/>
    </row>
    <row r="32" s="1" customFormat="1" ht="21" spans="1:12">
      <c r="A32" s="39"/>
      <c r="B32" s="40" t="s">
        <v>50</v>
      </c>
      <c r="C32" s="40" t="s">
        <v>51</v>
      </c>
      <c r="D32" s="44" t="s">
        <v>52</v>
      </c>
      <c r="E32" s="46" t="s">
        <v>47</v>
      </c>
      <c r="F32" s="42">
        <f>G32+H32+I32+J32</f>
        <v>72</v>
      </c>
      <c r="G32" s="44"/>
      <c r="H32" s="44">
        <v>72</v>
      </c>
      <c r="I32" s="44"/>
      <c r="J32" s="42"/>
      <c r="K32" s="46" t="s">
        <v>31</v>
      </c>
      <c r="L32" s="7"/>
    </row>
    <row r="33" s="1" customFormat="1" ht="21" spans="1:12">
      <c r="A33" s="43"/>
      <c r="B33" s="40" t="s">
        <v>32</v>
      </c>
      <c r="C33" s="40" t="s">
        <v>33</v>
      </c>
      <c r="D33" s="44" t="s">
        <v>29</v>
      </c>
      <c r="E33" s="46" t="s">
        <v>47</v>
      </c>
      <c r="F33" s="42">
        <f>G33+H33+I33+J33</f>
        <v>136.59</v>
      </c>
      <c r="G33" s="44"/>
      <c r="H33" s="44">
        <v>136.59</v>
      </c>
      <c r="I33" s="44"/>
      <c r="J33" s="42"/>
      <c r="K33" s="46" t="s">
        <v>31</v>
      </c>
      <c r="L33" s="7"/>
    </row>
    <row r="34" s="1" customFormat="1" ht="32" customHeight="1" spans="1:12">
      <c r="A34" s="45"/>
      <c r="B34" s="40" t="s">
        <v>20</v>
      </c>
      <c r="C34" s="40" t="s">
        <v>21</v>
      </c>
      <c r="D34" s="40" t="s">
        <v>53</v>
      </c>
      <c r="E34" s="41" t="s">
        <v>54</v>
      </c>
      <c r="F34" s="42">
        <f>G34+H34+I34+J34</f>
        <v>752</v>
      </c>
      <c r="G34" s="44">
        <v>752</v>
      </c>
      <c r="H34" s="44"/>
      <c r="I34" s="44"/>
      <c r="J34" s="42"/>
      <c r="K34" s="41" t="s">
        <v>53</v>
      </c>
      <c r="L34" s="7"/>
    </row>
    <row r="35" s="1" customFormat="1" ht="21" spans="1:12">
      <c r="A35" s="39"/>
      <c r="B35" s="40" t="s">
        <v>55</v>
      </c>
      <c r="C35" s="40" t="s">
        <v>56</v>
      </c>
      <c r="D35" s="40" t="s">
        <v>53</v>
      </c>
      <c r="E35" s="41" t="s">
        <v>54</v>
      </c>
      <c r="F35" s="42">
        <f>G35+H35+I35+J35</f>
        <v>99</v>
      </c>
      <c r="G35" s="44"/>
      <c r="H35" s="44">
        <v>99</v>
      </c>
      <c r="I35" s="44"/>
      <c r="J35" s="42"/>
      <c r="K35" s="41" t="s">
        <v>53</v>
      </c>
      <c r="L35" s="7"/>
    </row>
    <row r="36" s="1" customFormat="1" ht="21" spans="1:12">
      <c r="A36" s="43"/>
      <c r="B36" s="40" t="s">
        <v>20</v>
      </c>
      <c r="C36" s="40" t="s">
        <v>46</v>
      </c>
      <c r="D36" s="40" t="s">
        <v>22</v>
      </c>
      <c r="E36" s="41" t="s">
        <v>57</v>
      </c>
      <c r="F36" s="42">
        <f>G36+H36+I36+J36</f>
        <v>45</v>
      </c>
      <c r="G36" s="44">
        <v>45</v>
      </c>
      <c r="H36" s="44"/>
      <c r="I36" s="44"/>
      <c r="J36" s="42"/>
      <c r="K36" s="41" t="s">
        <v>22</v>
      </c>
      <c r="L36" s="7"/>
    </row>
    <row r="37" s="1" customFormat="1" ht="21" spans="1:12">
      <c r="A37" s="43"/>
      <c r="B37" s="40" t="s">
        <v>58</v>
      </c>
      <c r="C37" s="40" t="s">
        <v>59</v>
      </c>
      <c r="D37" s="40" t="s">
        <v>22</v>
      </c>
      <c r="E37" s="41" t="s">
        <v>60</v>
      </c>
      <c r="F37" s="42">
        <f>G37+H37+I37+J37</f>
        <v>501.82</v>
      </c>
      <c r="G37" s="44"/>
      <c r="H37" s="44"/>
      <c r="I37" s="44">
        <v>501.82</v>
      </c>
      <c r="J37" s="42"/>
      <c r="K37" s="41" t="s">
        <v>22</v>
      </c>
      <c r="L37" s="7"/>
    </row>
    <row r="38" s="1" customFormat="1" ht="27" customHeight="1" spans="1:12">
      <c r="A38" s="45"/>
      <c r="B38" s="40" t="s">
        <v>27</v>
      </c>
      <c r="C38" s="47" t="s">
        <v>61</v>
      </c>
      <c r="D38" s="40" t="s">
        <v>29</v>
      </c>
      <c r="E38" s="41" t="s">
        <v>60</v>
      </c>
      <c r="F38" s="42">
        <f>G38+H38+I38+J38</f>
        <v>270</v>
      </c>
      <c r="G38" s="44">
        <v>270</v>
      </c>
      <c r="H38" s="44"/>
      <c r="I38" s="44"/>
      <c r="J38" s="42"/>
      <c r="K38" s="41" t="s">
        <v>22</v>
      </c>
      <c r="L38" s="7"/>
    </row>
    <row r="39" s="1" customFormat="1" ht="27" customHeight="1" spans="1:12">
      <c r="A39" s="51"/>
      <c r="B39" s="40" t="s">
        <v>62</v>
      </c>
      <c r="C39" s="47" t="s">
        <v>63</v>
      </c>
      <c r="D39" s="40" t="s">
        <v>24</v>
      </c>
      <c r="E39" s="41" t="s">
        <v>60</v>
      </c>
      <c r="F39" s="42">
        <f>G39+H39+I39+J39</f>
        <v>25</v>
      </c>
      <c r="G39" s="44">
        <v>25</v>
      </c>
      <c r="H39" s="44"/>
      <c r="I39" s="44"/>
      <c r="J39" s="42"/>
      <c r="K39" s="41" t="s">
        <v>22</v>
      </c>
      <c r="L39" s="7"/>
    </row>
    <row r="40" s="1" customFormat="1" ht="27" customHeight="1" spans="1:12">
      <c r="A40" s="51"/>
      <c r="B40" s="40" t="s">
        <v>58</v>
      </c>
      <c r="C40" s="40" t="s">
        <v>59</v>
      </c>
      <c r="D40" s="40" t="s">
        <v>22</v>
      </c>
      <c r="E40" s="46" t="s">
        <v>64</v>
      </c>
      <c r="F40" s="42">
        <f>G40+H40+I40+J40</f>
        <v>80</v>
      </c>
      <c r="G40" s="44"/>
      <c r="H40" s="44"/>
      <c r="I40" s="44">
        <v>80</v>
      </c>
      <c r="J40" s="42"/>
      <c r="K40" s="46" t="s">
        <v>31</v>
      </c>
      <c r="L40" s="7"/>
    </row>
    <row r="41" s="1" customFormat="1" ht="27" customHeight="1" spans="1:12">
      <c r="A41" s="51"/>
      <c r="B41" s="40" t="s">
        <v>62</v>
      </c>
      <c r="C41" s="47" t="s">
        <v>63</v>
      </c>
      <c r="D41" s="40" t="s">
        <v>24</v>
      </c>
      <c r="E41" s="46" t="s">
        <v>64</v>
      </c>
      <c r="F41" s="42">
        <f>G41+H41+I41+J41</f>
        <v>20</v>
      </c>
      <c r="G41" s="44">
        <v>20</v>
      </c>
      <c r="H41" s="44"/>
      <c r="I41" s="44"/>
      <c r="J41" s="42"/>
      <c r="K41" s="46" t="s">
        <v>31</v>
      </c>
      <c r="L41" s="7"/>
    </row>
    <row r="42" s="1" customFormat="1" ht="27" customHeight="1" spans="1:12">
      <c r="A42" s="51"/>
      <c r="B42" s="40" t="s">
        <v>62</v>
      </c>
      <c r="C42" s="47" t="s">
        <v>63</v>
      </c>
      <c r="D42" s="40" t="s">
        <v>24</v>
      </c>
      <c r="E42" s="46" t="s">
        <v>65</v>
      </c>
      <c r="F42" s="42">
        <f>G42+H42+I42+J42</f>
        <v>35</v>
      </c>
      <c r="G42" s="44">
        <v>35</v>
      </c>
      <c r="H42" s="44"/>
      <c r="I42" s="44"/>
      <c r="J42" s="42"/>
      <c r="K42" s="41" t="s">
        <v>66</v>
      </c>
      <c r="L42" s="7"/>
    </row>
    <row r="43" s="1" customFormat="1" ht="27" customHeight="1" spans="1:12">
      <c r="A43" s="52"/>
      <c r="B43" s="40" t="s">
        <v>67</v>
      </c>
      <c r="C43" s="40" t="s">
        <v>68</v>
      </c>
      <c r="D43" s="40" t="s">
        <v>24</v>
      </c>
      <c r="E43" s="46" t="s">
        <v>65</v>
      </c>
      <c r="F43" s="42">
        <f>G43+H43+I43+J43</f>
        <v>9</v>
      </c>
      <c r="G43" s="44">
        <v>9</v>
      </c>
      <c r="H43" s="44"/>
      <c r="I43" s="44"/>
      <c r="J43" s="42"/>
      <c r="K43" s="41" t="s">
        <v>66</v>
      </c>
      <c r="L43" s="7"/>
    </row>
    <row r="44" s="1" customFormat="1" ht="27" customHeight="1" spans="1:12">
      <c r="A44" s="52"/>
      <c r="B44" s="40" t="s">
        <v>69</v>
      </c>
      <c r="C44" s="40" t="s">
        <v>70</v>
      </c>
      <c r="D44" s="40" t="s">
        <v>71</v>
      </c>
      <c r="E44" s="46" t="s">
        <v>65</v>
      </c>
      <c r="F44" s="42">
        <f>G44+H44+I44+J44</f>
        <v>96</v>
      </c>
      <c r="G44" s="53">
        <v>96</v>
      </c>
      <c r="H44" s="44"/>
      <c r="I44" s="44"/>
      <c r="J44" s="42"/>
      <c r="K44" s="41" t="s">
        <v>66</v>
      </c>
      <c r="L44" s="7"/>
    </row>
    <row r="45" s="3" customFormat="1" ht="21" customHeight="1" spans="1:12">
      <c r="A45" s="54"/>
      <c r="B45" s="55" t="s">
        <v>12</v>
      </c>
      <c r="C45" s="56"/>
      <c r="D45" s="57"/>
      <c r="E45" s="11" t="s">
        <v>72</v>
      </c>
      <c r="F45" s="11">
        <f>G45+H45+I45+J45</f>
        <v>4772.59</v>
      </c>
      <c r="G45" s="23">
        <f>SUM(G46:G71)</f>
        <v>3731.41</v>
      </c>
      <c r="H45" s="23">
        <f>SUM(H46:H71)</f>
        <v>324</v>
      </c>
      <c r="I45" s="23">
        <f>SUM(I46:I71)</f>
        <v>717.18</v>
      </c>
      <c r="J45" s="23">
        <f>SUM(J46:J71)</f>
        <v>0</v>
      </c>
      <c r="K45" s="11"/>
      <c r="L45" s="11"/>
    </row>
    <row r="46" s="1" customFormat="1" ht="21" spans="1:12">
      <c r="A46" s="39"/>
      <c r="B46" s="40" t="s">
        <v>20</v>
      </c>
      <c r="C46" s="47" t="s">
        <v>21</v>
      </c>
      <c r="D46" s="40" t="s">
        <v>22</v>
      </c>
      <c r="E46" s="41" t="s">
        <v>73</v>
      </c>
      <c r="F46" s="42">
        <f>G46+H46+I46+J46</f>
        <v>843.9</v>
      </c>
      <c r="G46" s="44">
        <v>843.9</v>
      </c>
      <c r="H46" s="44"/>
      <c r="I46" s="44"/>
      <c r="J46" s="42"/>
      <c r="K46" s="41" t="s">
        <v>29</v>
      </c>
      <c r="L46" s="7"/>
    </row>
    <row r="47" s="1" customFormat="1" ht="21" spans="1:12">
      <c r="A47" s="43"/>
      <c r="B47" s="40" t="s">
        <v>37</v>
      </c>
      <c r="C47" s="47" t="s">
        <v>38</v>
      </c>
      <c r="D47" s="40" t="s">
        <v>39</v>
      </c>
      <c r="E47" s="41" t="s">
        <v>73</v>
      </c>
      <c r="F47" s="42">
        <f>G47+H47+I47+J47</f>
        <v>520</v>
      </c>
      <c r="G47" s="44">
        <v>520</v>
      </c>
      <c r="H47" s="44"/>
      <c r="I47" s="44"/>
      <c r="J47" s="42"/>
      <c r="K47" s="41" t="s">
        <v>29</v>
      </c>
      <c r="L47" s="7"/>
    </row>
    <row r="48" s="1" customFormat="1" ht="21" spans="1:12">
      <c r="A48" s="43"/>
      <c r="B48" s="40" t="s">
        <v>37</v>
      </c>
      <c r="C48" s="47" t="s">
        <v>38</v>
      </c>
      <c r="D48" s="40" t="s">
        <v>39</v>
      </c>
      <c r="E48" s="41" t="s">
        <v>73</v>
      </c>
      <c r="F48" s="42">
        <f>G48+H48+I48+J48</f>
        <v>14.71</v>
      </c>
      <c r="G48" s="44">
        <v>14.71</v>
      </c>
      <c r="H48" s="44"/>
      <c r="I48" s="44"/>
      <c r="J48" s="42"/>
      <c r="K48" s="41" t="s">
        <v>29</v>
      </c>
      <c r="L48" s="7"/>
    </row>
    <row r="49" s="1" customFormat="1" ht="21" spans="1:12">
      <c r="A49" s="45"/>
      <c r="B49" s="40" t="s">
        <v>58</v>
      </c>
      <c r="C49" s="47" t="s">
        <v>59</v>
      </c>
      <c r="D49" s="40" t="s">
        <v>22</v>
      </c>
      <c r="E49" s="41" t="s">
        <v>73</v>
      </c>
      <c r="F49" s="42">
        <f>G49+H49+I49+J49</f>
        <v>717.18</v>
      </c>
      <c r="G49" s="44"/>
      <c r="H49" s="44"/>
      <c r="I49" s="44">
        <v>717.18</v>
      </c>
      <c r="J49" s="42"/>
      <c r="K49" s="41" t="s">
        <v>29</v>
      </c>
      <c r="L49" s="7"/>
    </row>
    <row r="50" s="1" customFormat="1" ht="21" spans="1:12">
      <c r="A50" s="39"/>
      <c r="B50" s="40" t="s">
        <v>20</v>
      </c>
      <c r="C50" s="47" t="s">
        <v>21</v>
      </c>
      <c r="D50" s="40" t="s">
        <v>22</v>
      </c>
      <c r="E50" s="46" t="s">
        <v>74</v>
      </c>
      <c r="F50" s="42">
        <f>G50+H50+I50+J50</f>
        <v>42.6</v>
      </c>
      <c r="G50" s="44">
        <v>42.6</v>
      </c>
      <c r="H50" s="44"/>
      <c r="I50" s="44"/>
      <c r="J50" s="42"/>
      <c r="K50" s="41" t="s">
        <v>75</v>
      </c>
      <c r="L50" s="7"/>
    </row>
    <row r="51" s="1" customFormat="1" ht="29" customHeight="1" spans="1:12">
      <c r="A51" s="43"/>
      <c r="B51" s="40" t="s">
        <v>76</v>
      </c>
      <c r="C51" s="58" t="s">
        <v>77</v>
      </c>
      <c r="D51" s="40" t="s">
        <v>75</v>
      </c>
      <c r="E51" s="46" t="s">
        <v>74</v>
      </c>
      <c r="F51" s="42">
        <f>G51+H51+I51+J51</f>
        <v>0.4</v>
      </c>
      <c r="G51" s="44">
        <v>0.4</v>
      </c>
      <c r="H51" s="44"/>
      <c r="I51" s="44"/>
      <c r="J51" s="42"/>
      <c r="K51" s="41" t="s">
        <v>75</v>
      </c>
      <c r="L51" s="7"/>
    </row>
    <row r="52" s="1" customFormat="1" spans="1:12">
      <c r="A52" s="43"/>
      <c r="B52" s="40" t="s">
        <v>76</v>
      </c>
      <c r="C52" s="40" t="s">
        <v>78</v>
      </c>
      <c r="D52" s="40" t="s">
        <v>75</v>
      </c>
      <c r="E52" s="46" t="s">
        <v>74</v>
      </c>
      <c r="F52" s="42">
        <f>G52+H52+I52+J52</f>
        <v>99</v>
      </c>
      <c r="G52" s="44">
        <v>99</v>
      </c>
      <c r="H52" s="44"/>
      <c r="I52" s="44"/>
      <c r="J52" s="42"/>
      <c r="K52" s="41" t="s">
        <v>75</v>
      </c>
      <c r="L52" s="7"/>
    </row>
    <row r="53" s="1" customFormat="1" ht="21" spans="1:12">
      <c r="A53" s="43"/>
      <c r="B53" s="40" t="s">
        <v>62</v>
      </c>
      <c r="C53" s="47" t="s">
        <v>79</v>
      </c>
      <c r="D53" s="40" t="s">
        <v>24</v>
      </c>
      <c r="E53" s="46" t="s">
        <v>74</v>
      </c>
      <c r="F53" s="42">
        <f>G53+H53+I53+J53</f>
        <v>32</v>
      </c>
      <c r="G53" s="44">
        <v>32</v>
      </c>
      <c r="H53" s="44"/>
      <c r="I53" s="44"/>
      <c r="J53" s="42"/>
      <c r="K53" s="41" t="s">
        <v>75</v>
      </c>
      <c r="L53" s="7"/>
    </row>
    <row r="54" s="1" customFormat="1" ht="21" spans="1:12">
      <c r="A54" s="43"/>
      <c r="B54" s="40" t="s">
        <v>80</v>
      </c>
      <c r="C54" s="47" t="s">
        <v>81</v>
      </c>
      <c r="D54" s="40" t="s">
        <v>52</v>
      </c>
      <c r="E54" s="46" t="s">
        <v>74</v>
      </c>
      <c r="F54" s="42">
        <f>G54+H54+I54+J54</f>
        <v>10.6</v>
      </c>
      <c r="G54" s="44">
        <v>10.6</v>
      </c>
      <c r="H54" s="44"/>
      <c r="I54" s="44"/>
      <c r="J54" s="42"/>
      <c r="K54" s="41" t="s">
        <v>75</v>
      </c>
      <c r="L54" s="7"/>
    </row>
    <row r="55" s="1" customFormat="1" ht="21" spans="1:12">
      <c r="A55" s="43"/>
      <c r="B55" s="40" t="s">
        <v>37</v>
      </c>
      <c r="C55" s="47" t="s">
        <v>38</v>
      </c>
      <c r="D55" s="40" t="s">
        <v>39</v>
      </c>
      <c r="E55" s="46" t="s">
        <v>74</v>
      </c>
      <c r="F55" s="42">
        <f>G55+H55+I55+J55</f>
        <v>10.2</v>
      </c>
      <c r="G55" s="44">
        <v>10.2</v>
      </c>
      <c r="H55" s="44"/>
      <c r="I55" s="44"/>
      <c r="J55" s="42"/>
      <c r="K55" s="41" t="s">
        <v>75</v>
      </c>
      <c r="L55" s="7"/>
    </row>
    <row r="56" s="1" customFormat="1" ht="21" spans="1:12">
      <c r="A56" s="45"/>
      <c r="B56" s="40" t="s">
        <v>62</v>
      </c>
      <c r="C56" s="47" t="s">
        <v>79</v>
      </c>
      <c r="D56" s="40" t="s">
        <v>24</v>
      </c>
      <c r="E56" s="46" t="s">
        <v>74</v>
      </c>
      <c r="F56" s="42">
        <f>G56+H56+I56+J56</f>
        <v>206</v>
      </c>
      <c r="G56" s="44">
        <v>206</v>
      </c>
      <c r="H56" s="44"/>
      <c r="I56" s="44"/>
      <c r="J56" s="42"/>
      <c r="K56" s="41" t="s">
        <v>75</v>
      </c>
      <c r="L56" s="7"/>
    </row>
    <row r="57" s="1" customFormat="1" ht="21" spans="1:12">
      <c r="A57" s="39"/>
      <c r="B57" s="40" t="s">
        <v>62</v>
      </c>
      <c r="C57" s="47" t="s">
        <v>79</v>
      </c>
      <c r="D57" s="40" t="s">
        <v>24</v>
      </c>
      <c r="E57" s="46" t="s">
        <v>82</v>
      </c>
      <c r="F57" s="42">
        <f>G57+H57+I57+J57</f>
        <v>158</v>
      </c>
      <c r="G57" s="44">
        <v>158</v>
      </c>
      <c r="H57" s="44"/>
      <c r="I57" s="44"/>
      <c r="J57" s="42"/>
      <c r="K57" s="46" t="s">
        <v>31</v>
      </c>
      <c r="L57" s="7"/>
    </row>
    <row r="58" s="1" customFormat="1" ht="21" spans="1:12">
      <c r="A58" s="43"/>
      <c r="B58" s="40" t="s">
        <v>20</v>
      </c>
      <c r="C58" s="47" t="s">
        <v>21</v>
      </c>
      <c r="D58" s="40" t="s">
        <v>22</v>
      </c>
      <c r="E58" s="41" t="s">
        <v>83</v>
      </c>
      <c r="F58" s="42">
        <f>G58+H58+I58+J58</f>
        <v>143</v>
      </c>
      <c r="G58" s="44">
        <v>143</v>
      </c>
      <c r="H58" s="44"/>
      <c r="I58" s="44"/>
      <c r="J58" s="42"/>
      <c r="K58" s="41" t="s">
        <v>22</v>
      </c>
      <c r="L58" s="7"/>
    </row>
    <row r="59" s="1" customFormat="1" ht="29" customHeight="1" spans="1:12">
      <c r="A59" s="43"/>
      <c r="B59" s="40" t="s">
        <v>69</v>
      </c>
      <c r="C59" s="40" t="s">
        <v>70</v>
      </c>
      <c r="D59" s="40"/>
      <c r="E59" s="41" t="s">
        <v>83</v>
      </c>
      <c r="F59" s="42">
        <f>G59+H59+I59+J59</f>
        <v>4</v>
      </c>
      <c r="G59" s="44">
        <v>4</v>
      </c>
      <c r="H59" s="44"/>
      <c r="I59" s="44"/>
      <c r="J59" s="42"/>
      <c r="K59" s="41" t="s">
        <v>22</v>
      </c>
      <c r="L59" s="7"/>
    </row>
    <row r="60" s="1" customFormat="1" ht="29" customHeight="1" spans="1:12">
      <c r="A60" s="43"/>
      <c r="B60" s="40" t="s">
        <v>80</v>
      </c>
      <c r="C60" s="47" t="s">
        <v>84</v>
      </c>
      <c r="D60" s="40" t="s">
        <v>52</v>
      </c>
      <c r="E60" s="41" t="s">
        <v>83</v>
      </c>
      <c r="F60" s="42">
        <f>G60+H60+I60+J60</f>
        <v>20</v>
      </c>
      <c r="G60" s="44">
        <v>20</v>
      </c>
      <c r="H60" s="44"/>
      <c r="I60" s="44"/>
      <c r="J60" s="42"/>
      <c r="K60" s="41" t="s">
        <v>22</v>
      </c>
      <c r="L60" s="7"/>
    </row>
    <row r="61" s="1" customFormat="1" ht="21" spans="1:12">
      <c r="A61" s="43"/>
      <c r="B61" s="40" t="s">
        <v>80</v>
      </c>
      <c r="C61" s="47" t="s">
        <v>81</v>
      </c>
      <c r="D61" s="40" t="s">
        <v>52</v>
      </c>
      <c r="E61" s="41" t="s">
        <v>83</v>
      </c>
      <c r="F61" s="42">
        <f>G61+H61+I61+J61</f>
        <v>106.2</v>
      </c>
      <c r="G61" s="44">
        <v>106.2</v>
      </c>
      <c r="H61" s="44"/>
      <c r="I61" s="44"/>
      <c r="J61" s="42"/>
      <c r="K61" s="41" t="s">
        <v>22</v>
      </c>
      <c r="L61" s="7"/>
    </row>
    <row r="62" s="1" customFormat="1" ht="21" spans="1:12">
      <c r="A62" s="45"/>
      <c r="B62" s="40" t="s">
        <v>85</v>
      </c>
      <c r="C62" s="47" t="s">
        <v>86</v>
      </c>
      <c r="D62" s="40" t="s">
        <v>87</v>
      </c>
      <c r="E62" s="41" t="s">
        <v>83</v>
      </c>
      <c r="F62" s="42">
        <f>G62+H62+I62+J62</f>
        <v>23</v>
      </c>
      <c r="G62" s="44">
        <v>23</v>
      </c>
      <c r="H62" s="44"/>
      <c r="I62" s="44"/>
      <c r="J62" s="42"/>
      <c r="K62" s="41" t="s">
        <v>22</v>
      </c>
      <c r="L62" s="7"/>
    </row>
    <row r="63" s="1" customFormat="1" ht="21" spans="1:12">
      <c r="A63" s="39"/>
      <c r="B63" s="40" t="s">
        <v>85</v>
      </c>
      <c r="C63" s="47" t="s">
        <v>88</v>
      </c>
      <c r="D63" s="40" t="s">
        <v>87</v>
      </c>
      <c r="E63" s="41" t="s">
        <v>83</v>
      </c>
      <c r="F63" s="42">
        <f>G63+H63+I63+J63</f>
        <v>7.8</v>
      </c>
      <c r="G63" s="44">
        <v>7.8</v>
      </c>
      <c r="H63" s="44"/>
      <c r="I63" s="44"/>
      <c r="J63" s="42"/>
      <c r="K63" s="41" t="s">
        <v>22</v>
      </c>
      <c r="L63" s="7"/>
    </row>
    <row r="64" s="1" customFormat="1" ht="21" spans="1:12">
      <c r="A64" s="45"/>
      <c r="B64" s="40" t="s">
        <v>20</v>
      </c>
      <c r="C64" s="40" t="s">
        <v>21</v>
      </c>
      <c r="D64" s="40" t="s">
        <v>22</v>
      </c>
      <c r="E64" s="41" t="s">
        <v>89</v>
      </c>
      <c r="F64" s="42">
        <f>G64+H64+I64+J64</f>
        <v>392</v>
      </c>
      <c r="G64" s="44">
        <v>392</v>
      </c>
      <c r="H64" s="44"/>
      <c r="I64" s="44"/>
      <c r="J64" s="42"/>
      <c r="K64" s="41" t="s">
        <v>22</v>
      </c>
      <c r="L64" s="7"/>
    </row>
    <row r="65" s="1" customFormat="1" ht="21" spans="1:12">
      <c r="A65" s="39"/>
      <c r="B65" s="40" t="s">
        <v>27</v>
      </c>
      <c r="C65" s="47" t="s">
        <v>61</v>
      </c>
      <c r="D65" s="40" t="s">
        <v>29</v>
      </c>
      <c r="E65" s="41" t="s">
        <v>89</v>
      </c>
      <c r="F65" s="42">
        <f>G65+H65+I65+J65</f>
        <v>530</v>
      </c>
      <c r="G65" s="44">
        <v>530</v>
      </c>
      <c r="H65" s="44"/>
      <c r="I65" s="44"/>
      <c r="J65" s="42"/>
      <c r="K65" s="41" t="s">
        <v>22</v>
      </c>
      <c r="L65" s="7"/>
    </row>
    <row r="66" s="1" customFormat="1" ht="21" spans="1:12">
      <c r="A66" s="43"/>
      <c r="B66" s="40" t="s">
        <v>20</v>
      </c>
      <c r="C66" s="40" t="s">
        <v>21</v>
      </c>
      <c r="D66" s="40" t="s">
        <v>22</v>
      </c>
      <c r="E66" s="41" t="s">
        <v>90</v>
      </c>
      <c r="F66" s="42">
        <f>G66+H66+I66+J66</f>
        <v>150</v>
      </c>
      <c r="G66" s="44">
        <v>150</v>
      </c>
      <c r="H66" s="44"/>
      <c r="I66" s="44"/>
      <c r="J66" s="42"/>
      <c r="K66" s="41" t="s">
        <v>31</v>
      </c>
      <c r="L66" s="7"/>
    </row>
    <row r="67" s="1" customFormat="1" ht="21" spans="1:12">
      <c r="A67" s="45"/>
      <c r="B67" s="40" t="s">
        <v>20</v>
      </c>
      <c r="C67" s="40" t="s">
        <v>46</v>
      </c>
      <c r="D67" s="40" t="s">
        <v>22</v>
      </c>
      <c r="E67" s="41" t="s">
        <v>90</v>
      </c>
      <c r="F67" s="42">
        <f>G67+H67+I67+J67</f>
        <v>86</v>
      </c>
      <c r="G67" s="40">
        <v>86</v>
      </c>
      <c r="H67" s="40"/>
      <c r="I67" s="40"/>
      <c r="J67" s="42"/>
      <c r="K67" s="41" t="s">
        <v>31</v>
      </c>
      <c r="L67" s="7"/>
    </row>
    <row r="68" s="1" customFormat="1" ht="33" customHeight="1" spans="1:12">
      <c r="A68" s="39"/>
      <c r="B68" s="40" t="s">
        <v>25</v>
      </c>
      <c r="C68" s="40" t="s">
        <v>26</v>
      </c>
      <c r="D68" s="40" t="s">
        <v>22</v>
      </c>
      <c r="E68" s="41" t="s">
        <v>90</v>
      </c>
      <c r="F68" s="42">
        <f>G68+H68+I68+J68</f>
        <v>19</v>
      </c>
      <c r="G68" s="40"/>
      <c r="H68" s="40">
        <v>19</v>
      </c>
      <c r="I68" s="40"/>
      <c r="J68" s="42"/>
      <c r="K68" s="41" t="s">
        <v>31</v>
      </c>
      <c r="L68" s="7"/>
    </row>
    <row r="69" s="1" customFormat="1" ht="21" spans="1:12">
      <c r="A69" s="45"/>
      <c r="B69" s="40" t="s">
        <v>27</v>
      </c>
      <c r="C69" s="40" t="s">
        <v>28</v>
      </c>
      <c r="D69" s="40" t="s">
        <v>29</v>
      </c>
      <c r="E69" s="41" t="s">
        <v>91</v>
      </c>
      <c r="F69" s="42">
        <f>G69+H69+I69+J69</f>
        <v>332</v>
      </c>
      <c r="G69" s="40">
        <v>332</v>
      </c>
      <c r="H69" s="40"/>
      <c r="I69" s="40"/>
      <c r="J69" s="42"/>
      <c r="K69" s="41" t="s">
        <v>92</v>
      </c>
      <c r="L69" s="7"/>
    </row>
    <row r="70" s="1" customFormat="1" ht="21" spans="1:12">
      <c r="A70" s="8"/>
      <c r="B70" s="40" t="s">
        <v>32</v>
      </c>
      <c r="C70" s="40" t="s">
        <v>33</v>
      </c>
      <c r="D70" s="40" t="s">
        <v>29</v>
      </c>
      <c r="E70" s="41" t="s">
        <v>91</v>
      </c>
      <c r="F70" s="42">
        <f>G70+H70+I70+J70</f>
        <v>83</v>
      </c>
      <c r="G70" s="40"/>
      <c r="H70" s="40">
        <v>83</v>
      </c>
      <c r="I70" s="40"/>
      <c r="J70" s="42"/>
      <c r="K70" s="41" t="s">
        <v>92</v>
      </c>
      <c r="L70" s="7"/>
    </row>
    <row r="71" ht="24" customHeight="1" spans="1:12">
      <c r="A71" s="64"/>
      <c r="B71" s="40" t="s">
        <v>32</v>
      </c>
      <c r="C71" s="40" t="s">
        <v>33</v>
      </c>
      <c r="D71" s="40" t="s">
        <v>29</v>
      </c>
      <c r="E71" s="41" t="s">
        <v>93</v>
      </c>
      <c r="F71" s="42">
        <f>G71+H71+I71+J71</f>
        <v>222</v>
      </c>
      <c r="G71" s="40"/>
      <c r="H71" s="40">
        <v>222</v>
      </c>
      <c r="I71" s="40"/>
      <c r="J71" s="65"/>
      <c r="K71" s="41" t="s">
        <v>29</v>
      </c>
      <c r="L71" s="64"/>
    </row>
  </sheetData>
  <autoFilter ref="A6:L70">
    <extLst/>
  </autoFilter>
  <mergeCells count="29">
    <mergeCell ref="A1:L1"/>
    <mergeCell ref="B3:D3"/>
    <mergeCell ref="E3:K3"/>
    <mergeCell ref="F4:J4"/>
    <mergeCell ref="B7:E7"/>
    <mergeCell ref="B8:D8"/>
    <mergeCell ref="B45:D45"/>
    <mergeCell ref="A3:A5"/>
    <mergeCell ref="A9:A12"/>
    <mergeCell ref="A13:A15"/>
    <mergeCell ref="A17:A20"/>
    <mergeCell ref="A21:A22"/>
    <mergeCell ref="A23:A28"/>
    <mergeCell ref="A29:A30"/>
    <mergeCell ref="A32:A34"/>
    <mergeCell ref="A35:A38"/>
    <mergeCell ref="A39:A43"/>
    <mergeCell ref="A46:A49"/>
    <mergeCell ref="A50:A56"/>
    <mergeCell ref="A57:A62"/>
    <mergeCell ref="A63:A64"/>
    <mergeCell ref="A65:A67"/>
    <mergeCell ref="A68:A69"/>
    <mergeCell ref="B4:B5"/>
    <mergeCell ref="C4:C5"/>
    <mergeCell ref="D4:D5"/>
    <mergeCell ref="E4:E5"/>
    <mergeCell ref="K4:K5"/>
    <mergeCell ref="L3:L5"/>
  </mergeCells>
  <printOptions horizontalCentered="1"/>
  <pageMargins left="0.700694444444445" right="0.700694444444445" top="0.751388888888889" bottom="0.751388888888889" header="0.298611111111111" footer="0.298611111111111"/>
  <pageSetup paperSize="9" scale="82" orientation="portrait" horizontalDpi="600"/>
  <headerFooter/>
  <rowBreaks count="2" manualBreakCount="2">
    <brk id="33" max="11" man="1"/>
    <brk id="5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U64"/>
  <sheetViews>
    <sheetView view="pageBreakPreview" zoomScaleNormal="100" zoomScaleSheetLayoutView="100" topLeftCell="A15" workbookViewId="0">
      <selection activeCell="T58" sqref="T58"/>
    </sheetView>
  </sheetViews>
  <sheetFormatPr defaultColWidth="9" defaultRowHeight="13.5"/>
  <cols>
    <col min="1" max="1" width="3.875" style="1" customWidth="1"/>
    <col min="2" max="2" width="10.5" style="1" customWidth="1"/>
    <col min="3" max="3" width="12.75" style="1" customWidth="1"/>
    <col min="4" max="5" width="11.125" style="1"/>
    <col min="6" max="9" width="6.875" style="1" customWidth="1"/>
    <col min="10" max="10" width="4.5" style="1" customWidth="1"/>
    <col min="11" max="14" width="6.875" style="1" customWidth="1"/>
    <col min="15" max="15" width="5.25" style="1" customWidth="1"/>
    <col min="16" max="16" width="8.5" style="1" customWidth="1"/>
    <col min="17" max="17" width="14" style="1" customWidth="1"/>
    <col min="18" max="18" width="10.375" style="1"/>
    <col min="19" max="19" width="9.25" style="1"/>
    <col min="20" max="21" width="11.125" style="1"/>
    <col min="22" max="22" width="6.125" style="1" customWidth="1"/>
    <col min="23" max="24" width="11.125" style="1"/>
    <col min="25" max="26" width="14.125" style="1"/>
    <col min="27" max="27" width="11.125" style="1"/>
    <col min="28" max="28" width="14.125" style="1"/>
    <col min="29" max="29" width="6.125" style="1" customWidth="1"/>
    <col min="30" max="31" width="12.625" style="1"/>
    <col min="32" max="16375" width="11.125" style="1"/>
  </cols>
  <sheetData>
    <row r="1" s="1" customFormat="1" ht="45" customHeight="1" spans="1:32">
      <c r="A1" s="5" t="s">
        <v>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18.75" customHeight="1" spans="30:30">
      <c r="AD2" s="1" t="s">
        <v>1</v>
      </c>
    </row>
    <row r="3" s="1" customFormat="1" ht="21" customHeight="1" spans="1:32">
      <c r="A3" s="7" t="s">
        <v>2</v>
      </c>
      <c r="B3" s="8" t="s">
        <v>95</v>
      </c>
      <c r="C3" s="8"/>
      <c r="D3" s="8"/>
      <c r="E3" s="8"/>
      <c r="F3" s="8"/>
      <c r="G3" s="8"/>
      <c r="H3" s="8"/>
      <c r="I3" s="8"/>
      <c r="J3" s="8"/>
      <c r="K3" s="15" t="s">
        <v>96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24"/>
      <c r="AF3" s="7" t="s">
        <v>5</v>
      </c>
    </row>
    <row r="4" s="1" customFormat="1" ht="47.25" customHeight="1" spans="1:32">
      <c r="A4" s="7"/>
      <c r="B4" s="8" t="s">
        <v>6</v>
      </c>
      <c r="C4" s="8" t="s">
        <v>7</v>
      </c>
      <c r="D4" s="8" t="s">
        <v>97</v>
      </c>
      <c r="E4" s="8" t="s">
        <v>98</v>
      </c>
      <c r="F4" s="8" t="s">
        <v>99</v>
      </c>
      <c r="G4" s="8"/>
      <c r="H4" s="8"/>
      <c r="I4" s="8"/>
      <c r="J4" s="8"/>
      <c r="K4" s="8" t="s">
        <v>100</v>
      </c>
      <c r="L4" s="8"/>
      <c r="M4" s="8"/>
      <c r="N4" s="8"/>
      <c r="O4" s="8"/>
      <c r="P4" s="8" t="s">
        <v>101</v>
      </c>
      <c r="Q4" s="8" t="s">
        <v>9</v>
      </c>
      <c r="R4" s="8" t="s">
        <v>10</v>
      </c>
      <c r="S4" s="8"/>
      <c r="T4" s="8"/>
      <c r="U4" s="8"/>
      <c r="V4" s="8"/>
      <c r="W4" s="8" t="s">
        <v>102</v>
      </c>
      <c r="X4" s="8" t="s">
        <v>103</v>
      </c>
      <c r="Y4" s="8" t="s">
        <v>104</v>
      </c>
      <c r="Z4" s="8"/>
      <c r="AA4" s="8"/>
      <c r="AB4" s="8"/>
      <c r="AC4" s="8"/>
      <c r="AD4" s="8" t="s">
        <v>105</v>
      </c>
      <c r="AE4" s="8" t="s">
        <v>106</v>
      </c>
      <c r="AF4" s="7"/>
    </row>
    <row r="5" s="1" customFormat="1" ht="19.5" customHeight="1" spans="1:32">
      <c r="A5" s="7"/>
      <c r="B5" s="8"/>
      <c r="C5" s="8"/>
      <c r="D5" s="8"/>
      <c r="E5" s="8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/>
      <c r="Q5" s="8"/>
      <c r="R5" s="8" t="s">
        <v>12</v>
      </c>
      <c r="S5" s="8" t="s">
        <v>13</v>
      </c>
      <c r="T5" s="8" t="s">
        <v>14</v>
      </c>
      <c r="U5" s="8" t="s">
        <v>15</v>
      </c>
      <c r="V5" s="8" t="s">
        <v>16</v>
      </c>
      <c r="W5" s="8"/>
      <c r="X5" s="8"/>
      <c r="Y5" s="8" t="s">
        <v>12</v>
      </c>
      <c r="Z5" s="8" t="s">
        <v>13</v>
      </c>
      <c r="AA5" s="8" t="s">
        <v>14</v>
      </c>
      <c r="AB5" s="8" t="s">
        <v>15</v>
      </c>
      <c r="AC5" s="8" t="s">
        <v>16</v>
      </c>
      <c r="AD5" s="8"/>
      <c r="AE5" s="8"/>
      <c r="AF5" s="7"/>
    </row>
    <row r="6" s="1" customFormat="1" spans="1:3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7"/>
      <c r="AD6" s="25"/>
      <c r="AE6" s="25"/>
      <c r="AF6" s="7"/>
    </row>
    <row r="7" s="2" customFormat="1" ht="24" hidden="1" customHeight="1" spans="1:16375">
      <c r="A7" s="10"/>
      <c r="B7" s="10"/>
      <c r="C7" s="10"/>
      <c r="D7" s="10"/>
      <c r="E7" s="10"/>
      <c r="F7" s="10">
        <f t="shared" ref="F7:O7" si="0">F8+F39</f>
        <v>19622.67</v>
      </c>
      <c r="G7" s="10">
        <f t="shared" si="0"/>
        <v>15381.67</v>
      </c>
      <c r="H7" s="10">
        <f t="shared" si="0"/>
        <v>2942</v>
      </c>
      <c r="I7" s="10">
        <f t="shared" si="0"/>
        <v>1299</v>
      </c>
      <c r="J7" s="10">
        <f t="shared" si="0"/>
        <v>0</v>
      </c>
      <c r="K7" s="10">
        <f t="shared" si="0"/>
        <v>17795</v>
      </c>
      <c r="L7" s="10">
        <f t="shared" si="0"/>
        <v>13554</v>
      </c>
      <c r="M7" s="10">
        <f t="shared" si="0"/>
        <v>2942</v>
      </c>
      <c r="N7" s="10">
        <f t="shared" si="0"/>
        <v>1299</v>
      </c>
      <c r="O7" s="10">
        <f t="shared" si="0"/>
        <v>0</v>
      </c>
      <c r="P7" s="19">
        <f t="shared" ref="P7:P10" si="1">K7/F7</f>
        <v>0.90685926023319</v>
      </c>
      <c r="Q7" s="10"/>
      <c r="R7" s="10">
        <f t="shared" ref="R7:V7" si="2">R8+R39</f>
        <v>17795</v>
      </c>
      <c r="S7" s="10">
        <f t="shared" si="2"/>
        <v>13554</v>
      </c>
      <c r="T7" s="10">
        <f t="shared" si="2"/>
        <v>2942</v>
      </c>
      <c r="U7" s="10">
        <f t="shared" si="2"/>
        <v>1299</v>
      </c>
      <c r="V7" s="10">
        <f t="shared" si="2"/>
        <v>0</v>
      </c>
      <c r="W7" s="10"/>
      <c r="X7" s="10"/>
      <c r="Y7" s="10">
        <f t="shared" ref="Y7:AC7" si="3">Y8+Y39</f>
        <v>11429.670526</v>
      </c>
      <c r="Z7" s="10">
        <f t="shared" si="3"/>
        <v>8203.850221</v>
      </c>
      <c r="AA7" s="10">
        <f t="shared" si="3"/>
        <v>2222.65</v>
      </c>
      <c r="AB7" s="10">
        <f t="shared" si="3"/>
        <v>1003.170305</v>
      </c>
      <c r="AC7" s="10">
        <f t="shared" si="3"/>
        <v>0</v>
      </c>
      <c r="AD7" s="19">
        <f t="shared" ref="AD7:AD68" si="4">Y7/R7</f>
        <v>0.642296742118573</v>
      </c>
      <c r="AE7" s="19"/>
      <c r="AF7" s="10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</row>
    <row r="8" s="3" customFormat="1" ht="17" hidden="1" customHeight="1" spans="1:32">
      <c r="A8" s="11"/>
      <c r="B8" s="11"/>
      <c r="C8" s="11"/>
      <c r="D8" s="11"/>
      <c r="E8" s="11"/>
      <c r="F8" s="11">
        <f t="shared" ref="F8:F68" si="5">G8+H8+I8+J8</f>
        <v>13765</v>
      </c>
      <c r="G8" s="11">
        <f t="shared" ref="G8:J8" si="6">SUM(G9:G38)</f>
        <v>10029</v>
      </c>
      <c r="H8" s="11">
        <f t="shared" si="6"/>
        <v>2437</v>
      </c>
      <c r="I8" s="11">
        <f t="shared" si="6"/>
        <v>1299</v>
      </c>
      <c r="J8" s="11">
        <f t="shared" si="6"/>
        <v>0</v>
      </c>
      <c r="K8" s="11">
        <f t="shared" ref="K8:K68" si="7">L8+M8+N8+O8</f>
        <v>13460</v>
      </c>
      <c r="L8" s="11">
        <f t="shared" ref="L8:O8" si="8">SUM(L9:L38)</f>
        <v>9724</v>
      </c>
      <c r="M8" s="11">
        <f t="shared" si="8"/>
        <v>2437</v>
      </c>
      <c r="N8" s="11">
        <f t="shared" si="8"/>
        <v>1299</v>
      </c>
      <c r="O8" s="11">
        <f t="shared" si="8"/>
        <v>0</v>
      </c>
      <c r="P8" s="20">
        <f t="shared" si="1"/>
        <v>0.977842353795859</v>
      </c>
      <c r="Q8" s="11" t="s">
        <v>19</v>
      </c>
      <c r="R8" s="11">
        <f t="shared" ref="R8:R68" si="9">S8+T8+U8+V8</f>
        <v>13022.41</v>
      </c>
      <c r="S8" s="11">
        <f t="shared" ref="S8:V8" si="10">SUM(S9:S38)</f>
        <v>9822.59</v>
      </c>
      <c r="T8" s="11">
        <f t="shared" si="10"/>
        <v>2618</v>
      </c>
      <c r="U8" s="11">
        <f t="shared" si="10"/>
        <v>581.82</v>
      </c>
      <c r="V8" s="11">
        <f t="shared" si="10"/>
        <v>0</v>
      </c>
      <c r="W8" s="11"/>
      <c r="X8" s="11"/>
      <c r="Y8" s="11">
        <f t="shared" ref="Y8:Y68" si="11">Z8+AA8+AB8+AC8</f>
        <v>8084.267812</v>
      </c>
      <c r="Z8" s="11">
        <f t="shared" ref="Z8:AC8" si="12">SUM(Z9:Z38)</f>
        <v>5581.797812</v>
      </c>
      <c r="AA8" s="11">
        <f t="shared" si="12"/>
        <v>2000.65</v>
      </c>
      <c r="AB8" s="11">
        <f t="shared" si="12"/>
        <v>501.82</v>
      </c>
      <c r="AC8" s="11">
        <f t="shared" si="12"/>
        <v>0</v>
      </c>
      <c r="AD8" s="21">
        <f t="shared" si="4"/>
        <v>0.620796596943269</v>
      </c>
      <c r="AE8" s="21"/>
      <c r="AF8" s="11"/>
    </row>
    <row r="9" s="1" customFormat="1" ht="81" hidden="1" spans="1:32">
      <c r="A9" s="7"/>
      <c r="B9" s="7" t="s">
        <v>20</v>
      </c>
      <c r="C9" s="7" t="s">
        <v>21</v>
      </c>
      <c r="D9" s="7">
        <v>2130505</v>
      </c>
      <c r="E9" s="7" t="s">
        <v>22</v>
      </c>
      <c r="F9" s="7">
        <f t="shared" si="5"/>
        <v>7145</v>
      </c>
      <c r="G9" s="7">
        <v>7145</v>
      </c>
      <c r="H9" s="7"/>
      <c r="I9" s="7"/>
      <c r="J9" s="7"/>
      <c r="K9" s="7">
        <f t="shared" si="7"/>
        <v>7080</v>
      </c>
      <c r="L9" s="7">
        <v>7080</v>
      </c>
      <c r="M9" s="7"/>
      <c r="N9" s="7"/>
      <c r="O9" s="7"/>
      <c r="P9" s="21">
        <f t="shared" si="1"/>
        <v>0.990902729181246</v>
      </c>
      <c r="Q9" s="7" t="s">
        <v>23</v>
      </c>
      <c r="R9" s="7">
        <f t="shared" si="9"/>
        <v>2798.5</v>
      </c>
      <c r="S9" s="7">
        <v>2798.5</v>
      </c>
      <c r="T9" s="7"/>
      <c r="U9" s="7"/>
      <c r="V9" s="7"/>
      <c r="W9" s="7" t="s">
        <v>107</v>
      </c>
      <c r="X9" s="7">
        <v>2130199</v>
      </c>
      <c r="Y9" s="7">
        <f t="shared" si="11"/>
        <v>2798.5</v>
      </c>
      <c r="Z9" s="7">
        <v>2798.5</v>
      </c>
      <c r="AA9" s="7"/>
      <c r="AB9" s="7"/>
      <c r="AC9" s="7"/>
      <c r="AD9" s="21">
        <f t="shared" si="4"/>
        <v>1</v>
      </c>
      <c r="AE9" s="7" t="s">
        <v>24</v>
      </c>
      <c r="AF9" s="7" t="s">
        <v>108</v>
      </c>
    </row>
    <row r="10" s="1" customFormat="1" ht="27" hidden="1" spans="1:32">
      <c r="A10" s="7"/>
      <c r="B10" s="7" t="s">
        <v>25</v>
      </c>
      <c r="C10" s="7" t="s">
        <v>26</v>
      </c>
      <c r="D10" s="7">
        <v>2130599</v>
      </c>
      <c r="E10" s="7" t="s">
        <v>22</v>
      </c>
      <c r="F10" s="7">
        <f t="shared" si="5"/>
        <v>2160</v>
      </c>
      <c r="G10" s="7"/>
      <c r="H10" s="7">
        <v>2160</v>
      </c>
      <c r="I10" s="7"/>
      <c r="J10" s="7"/>
      <c r="K10" s="7">
        <f t="shared" si="7"/>
        <v>2160</v>
      </c>
      <c r="L10" s="7"/>
      <c r="M10" s="7">
        <v>2160</v>
      </c>
      <c r="N10" s="7"/>
      <c r="O10" s="7"/>
      <c r="P10" s="21">
        <f t="shared" si="1"/>
        <v>1</v>
      </c>
      <c r="Q10" s="7" t="s">
        <v>23</v>
      </c>
      <c r="R10" s="7">
        <f t="shared" si="9"/>
        <v>140.35</v>
      </c>
      <c r="S10" s="7"/>
      <c r="T10" s="7">
        <v>140.35</v>
      </c>
      <c r="U10" s="7"/>
      <c r="V10" s="7"/>
      <c r="W10" s="7" t="s">
        <v>107</v>
      </c>
      <c r="X10" s="7">
        <v>2130199</v>
      </c>
      <c r="Y10" s="7">
        <f t="shared" si="11"/>
        <v>140.35</v>
      </c>
      <c r="Z10" s="7">
        <v>140.35</v>
      </c>
      <c r="AA10" s="7"/>
      <c r="AB10" s="7"/>
      <c r="AC10" s="7"/>
      <c r="AD10" s="21">
        <f t="shared" si="4"/>
        <v>1</v>
      </c>
      <c r="AE10" s="7" t="s">
        <v>24</v>
      </c>
      <c r="AF10" s="7"/>
    </row>
    <row r="11" s="1" customFormat="1" ht="27" spans="1:32">
      <c r="A11" s="7"/>
      <c r="B11" s="7" t="s">
        <v>27</v>
      </c>
      <c r="C11" s="7" t="s">
        <v>28</v>
      </c>
      <c r="D11" s="7">
        <v>2130399</v>
      </c>
      <c r="E11" s="7" t="s">
        <v>29</v>
      </c>
      <c r="F11" s="7">
        <f t="shared" si="5"/>
        <v>0</v>
      </c>
      <c r="G11" s="7"/>
      <c r="H11" s="7"/>
      <c r="I11" s="7"/>
      <c r="J11" s="7"/>
      <c r="K11" s="7">
        <f t="shared" si="7"/>
        <v>0</v>
      </c>
      <c r="L11" s="7"/>
      <c r="M11" s="7"/>
      <c r="N11" s="7"/>
      <c r="O11" s="7"/>
      <c r="P11" s="21"/>
      <c r="Q11" s="7" t="s">
        <v>23</v>
      </c>
      <c r="R11" s="7">
        <f t="shared" si="9"/>
        <v>65</v>
      </c>
      <c r="S11" s="13">
        <v>65</v>
      </c>
      <c r="T11" s="13"/>
      <c r="U11" s="13"/>
      <c r="V11" s="7"/>
      <c r="W11" s="7" t="s">
        <v>107</v>
      </c>
      <c r="X11" s="7">
        <v>2130199</v>
      </c>
      <c r="Y11" s="7">
        <f t="shared" si="11"/>
        <v>0</v>
      </c>
      <c r="Z11" s="7">
        <v>0</v>
      </c>
      <c r="AA11" s="7"/>
      <c r="AB11" s="7"/>
      <c r="AC11" s="7"/>
      <c r="AD11" s="21">
        <f t="shared" si="4"/>
        <v>0</v>
      </c>
      <c r="AE11" s="7" t="s">
        <v>24</v>
      </c>
      <c r="AF11" s="7"/>
    </row>
    <row r="12" s="1" customFormat="1" ht="27" spans="1:32">
      <c r="A12" s="7"/>
      <c r="B12" s="7" t="s">
        <v>32</v>
      </c>
      <c r="C12" s="7" t="s">
        <v>33</v>
      </c>
      <c r="D12" s="7">
        <v>2130399</v>
      </c>
      <c r="E12" s="7" t="s">
        <v>29</v>
      </c>
      <c r="F12" s="7">
        <f t="shared" si="5"/>
        <v>0</v>
      </c>
      <c r="G12" s="7"/>
      <c r="H12" s="7"/>
      <c r="I12" s="7"/>
      <c r="J12" s="7"/>
      <c r="K12" s="7">
        <f t="shared" si="7"/>
        <v>0</v>
      </c>
      <c r="L12" s="7"/>
      <c r="M12" s="7"/>
      <c r="N12" s="7"/>
      <c r="O12" s="7"/>
      <c r="P12" s="21"/>
      <c r="Q12" s="7" t="s">
        <v>23</v>
      </c>
      <c r="R12" s="7">
        <f t="shared" si="9"/>
        <v>62.5</v>
      </c>
      <c r="S12" s="13"/>
      <c r="T12" s="13">
        <v>62.5</v>
      </c>
      <c r="U12" s="13"/>
      <c r="V12" s="7"/>
      <c r="W12" s="7" t="s">
        <v>107</v>
      </c>
      <c r="X12" s="7">
        <v>2130199</v>
      </c>
      <c r="Y12" s="7">
        <f t="shared" si="11"/>
        <v>0</v>
      </c>
      <c r="Z12" s="7"/>
      <c r="AA12" s="7">
        <v>0</v>
      </c>
      <c r="AB12" s="7"/>
      <c r="AC12" s="7"/>
      <c r="AD12" s="21">
        <f t="shared" si="4"/>
        <v>0</v>
      </c>
      <c r="AE12" s="7" t="s">
        <v>24</v>
      </c>
      <c r="AF12" s="7"/>
    </row>
    <row r="13" s="1" customFormat="1" ht="27" hidden="1" spans="1:32">
      <c r="A13" s="7"/>
      <c r="B13" s="7" t="s">
        <v>20</v>
      </c>
      <c r="C13" s="7" t="s">
        <v>21</v>
      </c>
      <c r="D13" s="7">
        <v>2130505</v>
      </c>
      <c r="E13" s="7" t="s">
        <v>22</v>
      </c>
      <c r="F13" s="7">
        <f t="shared" si="5"/>
        <v>0</v>
      </c>
      <c r="G13" s="7"/>
      <c r="H13" s="7"/>
      <c r="I13" s="7"/>
      <c r="J13" s="7"/>
      <c r="K13" s="7">
        <f t="shared" si="7"/>
        <v>0</v>
      </c>
      <c r="L13" s="7"/>
      <c r="M13" s="7"/>
      <c r="N13" s="7"/>
      <c r="O13" s="7"/>
      <c r="P13" s="21"/>
      <c r="Q13" s="7" t="s">
        <v>34</v>
      </c>
      <c r="R13" s="7">
        <f t="shared" si="9"/>
        <v>1502</v>
      </c>
      <c r="S13" s="13">
        <v>1502</v>
      </c>
      <c r="T13" s="13"/>
      <c r="U13" s="13"/>
      <c r="V13" s="7"/>
      <c r="W13" s="7" t="s">
        <v>107</v>
      </c>
      <c r="X13" s="7">
        <v>2130199</v>
      </c>
      <c r="Y13" s="7">
        <f t="shared" si="11"/>
        <v>1502</v>
      </c>
      <c r="Z13" s="7">
        <v>1502</v>
      </c>
      <c r="AA13" s="7"/>
      <c r="AB13" s="7"/>
      <c r="AC13" s="7"/>
      <c r="AD13" s="21">
        <f t="shared" si="4"/>
        <v>1</v>
      </c>
      <c r="AE13" s="7" t="s">
        <v>24</v>
      </c>
      <c r="AF13" s="7"/>
    </row>
    <row r="14" s="1" customFormat="1" ht="27" hidden="1" spans="1:32">
      <c r="A14" s="7"/>
      <c r="B14" s="7" t="s">
        <v>25</v>
      </c>
      <c r="C14" s="7" t="s">
        <v>26</v>
      </c>
      <c r="D14" s="7">
        <v>2130599</v>
      </c>
      <c r="E14" s="7" t="s">
        <v>22</v>
      </c>
      <c r="F14" s="7">
        <f t="shared" si="5"/>
        <v>0</v>
      </c>
      <c r="G14" s="7"/>
      <c r="H14" s="7"/>
      <c r="I14" s="7"/>
      <c r="J14" s="7"/>
      <c r="K14" s="7">
        <f t="shared" si="7"/>
        <v>0</v>
      </c>
      <c r="L14" s="7"/>
      <c r="M14" s="7"/>
      <c r="N14" s="7"/>
      <c r="O14" s="7"/>
      <c r="P14" s="21"/>
      <c r="Q14" s="7" t="s">
        <v>34</v>
      </c>
      <c r="R14" s="7">
        <f t="shared" si="9"/>
        <v>567.65</v>
      </c>
      <c r="S14" s="13"/>
      <c r="T14" s="13">
        <v>567.65</v>
      </c>
      <c r="U14" s="13"/>
      <c r="V14" s="7"/>
      <c r="W14" s="7" t="s">
        <v>107</v>
      </c>
      <c r="X14" s="7">
        <v>2130199</v>
      </c>
      <c r="Y14" s="7">
        <f t="shared" si="11"/>
        <v>567.65</v>
      </c>
      <c r="Z14" s="7"/>
      <c r="AA14" s="7">
        <v>567.65</v>
      </c>
      <c r="AB14" s="7"/>
      <c r="AC14" s="7"/>
      <c r="AD14" s="21">
        <f t="shared" si="4"/>
        <v>1</v>
      </c>
      <c r="AE14" s="7" t="s">
        <v>24</v>
      </c>
      <c r="AF14" s="7"/>
    </row>
    <row r="15" s="1" customFormat="1" ht="27" spans="1:32">
      <c r="A15" s="7"/>
      <c r="B15" s="7" t="s">
        <v>27</v>
      </c>
      <c r="C15" s="7" t="s">
        <v>28</v>
      </c>
      <c r="D15" s="7">
        <v>2130399</v>
      </c>
      <c r="E15" s="7" t="s">
        <v>29</v>
      </c>
      <c r="F15" s="7">
        <f t="shared" si="5"/>
        <v>0</v>
      </c>
      <c r="G15" s="7"/>
      <c r="H15" s="7"/>
      <c r="I15" s="7"/>
      <c r="J15" s="7"/>
      <c r="K15" s="7">
        <f t="shared" si="7"/>
        <v>0</v>
      </c>
      <c r="L15" s="7"/>
      <c r="M15" s="7"/>
      <c r="N15" s="7"/>
      <c r="O15" s="7"/>
      <c r="P15" s="21"/>
      <c r="Q15" s="7" t="s">
        <v>34</v>
      </c>
      <c r="R15" s="7">
        <f t="shared" si="9"/>
        <v>5.5</v>
      </c>
      <c r="S15" s="13">
        <v>5.5</v>
      </c>
      <c r="T15" s="13"/>
      <c r="U15" s="13"/>
      <c r="V15" s="7"/>
      <c r="W15" s="7" t="s">
        <v>107</v>
      </c>
      <c r="X15" s="7">
        <v>2130199</v>
      </c>
      <c r="Y15" s="7">
        <f t="shared" si="11"/>
        <v>5.5</v>
      </c>
      <c r="Z15" s="7">
        <v>5.5</v>
      </c>
      <c r="AA15" s="7"/>
      <c r="AB15" s="7"/>
      <c r="AC15" s="7"/>
      <c r="AD15" s="21">
        <f t="shared" si="4"/>
        <v>1</v>
      </c>
      <c r="AE15" s="7" t="s">
        <v>24</v>
      </c>
      <c r="AF15" s="7"/>
    </row>
    <row r="16" s="1" customFormat="1" ht="27" hidden="1" spans="1:32">
      <c r="A16" s="7"/>
      <c r="B16" s="7" t="s">
        <v>20</v>
      </c>
      <c r="C16" s="7" t="s">
        <v>21</v>
      </c>
      <c r="D16" s="7">
        <v>2130505</v>
      </c>
      <c r="E16" s="7" t="s">
        <v>22</v>
      </c>
      <c r="F16" s="7">
        <f t="shared" si="5"/>
        <v>0</v>
      </c>
      <c r="G16" s="7"/>
      <c r="H16" s="7"/>
      <c r="I16" s="7"/>
      <c r="J16" s="7"/>
      <c r="K16" s="7">
        <f t="shared" si="7"/>
        <v>0</v>
      </c>
      <c r="L16" s="7"/>
      <c r="M16" s="7"/>
      <c r="N16" s="7"/>
      <c r="O16" s="7"/>
      <c r="P16" s="21"/>
      <c r="Q16" s="7" t="s">
        <v>35</v>
      </c>
      <c r="R16" s="7">
        <f t="shared" si="9"/>
        <v>456</v>
      </c>
      <c r="S16" s="13">
        <v>456</v>
      </c>
      <c r="T16" s="13"/>
      <c r="U16" s="13"/>
      <c r="V16" s="7"/>
      <c r="W16" s="7" t="s">
        <v>107</v>
      </c>
      <c r="X16" s="7">
        <v>2130199</v>
      </c>
      <c r="Y16" s="7">
        <f t="shared" si="11"/>
        <v>456</v>
      </c>
      <c r="Z16" s="7">
        <v>456</v>
      </c>
      <c r="AA16" s="7"/>
      <c r="AB16" s="7"/>
      <c r="AC16" s="7"/>
      <c r="AD16" s="21">
        <f t="shared" si="4"/>
        <v>1</v>
      </c>
      <c r="AE16" s="7" t="s">
        <v>24</v>
      </c>
      <c r="AF16" s="7"/>
    </row>
    <row r="17" s="1" customFormat="1" ht="27" spans="1:32">
      <c r="A17" s="7"/>
      <c r="B17" s="7" t="s">
        <v>27</v>
      </c>
      <c r="C17" s="7" t="s">
        <v>28</v>
      </c>
      <c r="D17" s="7">
        <v>2130399</v>
      </c>
      <c r="E17" s="7" t="s">
        <v>29</v>
      </c>
      <c r="F17" s="7">
        <f t="shared" si="5"/>
        <v>0</v>
      </c>
      <c r="G17" s="7"/>
      <c r="H17" s="7"/>
      <c r="I17" s="7"/>
      <c r="J17" s="7"/>
      <c r="K17" s="7">
        <f t="shared" si="7"/>
        <v>0</v>
      </c>
      <c r="L17" s="7"/>
      <c r="M17" s="7"/>
      <c r="N17" s="7"/>
      <c r="O17" s="7"/>
      <c r="P17" s="21"/>
      <c r="Q17" s="7" t="s">
        <v>36</v>
      </c>
      <c r="R17" s="7">
        <f t="shared" si="9"/>
        <v>345.5</v>
      </c>
      <c r="S17" s="13">
        <v>345.5</v>
      </c>
      <c r="T17" s="13"/>
      <c r="U17" s="13"/>
      <c r="V17" s="7"/>
      <c r="W17" s="7" t="s">
        <v>107</v>
      </c>
      <c r="X17" s="7">
        <v>2130199</v>
      </c>
      <c r="Y17" s="7">
        <f t="shared" si="11"/>
        <v>184</v>
      </c>
      <c r="Z17" s="7">
        <f>124+60</f>
        <v>184</v>
      </c>
      <c r="AA17" s="7"/>
      <c r="AB17" s="7"/>
      <c r="AC17" s="7"/>
      <c r="AD17" s="21">
        <f t="shared" si="4"/>
        <v>0.532561505065123</v>
      </c>
      <c r="AE17" s="7" t="s">
        <v>24</v>
      </c>
      <c r="AF17" s="7"/>
    </row>
    <row r="18" s="1" customFormat="1" ht="27" hidden="1" spans="1:32">
      <c r="A18" s="7"/>
      <c r="B18" s="7" t="s">
        <v>37</v>
      </c>
      <c r="C18" s="12" t="s">
        <v>38</v>
      </c>
      <c r="D18" s="7">
        <v>2140602</v>
      </c>
      <c r="E18" s="7" t="s">
        <v>39</v>
      </c>
      <c r="F18" s="7">
        <f t="shared" si="5"/>
        <v>0</v>
      </c>
      <c r="G18" s="7"/>
      <c r="H18" s="7"/>
      <c r="I18" s="7"/>
      <c r="J18" s="7"/>
      <c r="K18" s="7">
        <f t="shared" si="7"/>
        <v>0</v>
      </c>
      <c r="L18" s="7"/>
      <c r="M18" s="7"/>
      <c r="N18" s="7"/>
      <c r="O18" s="7"/>
      <c r="P18" s="7"/>
      <c r="Q18" s="7" t="s">
        <v>36</v>
      </c>
      <c r="R18" s="7">
        <f t="shared" si="9"/>
        <v>143.59</v>
      </c>
      <c r="S18" s="13">
        <v>143.59</v>
      </c>
      <c r="T18" s="13"/>
      <c r="U18" s="13"/>
      <c r="V18" s="7"/>
      <c r="W18" s="7" t="s">
        <v>107</v>
      </c>
      <c r="X18" s="7">
        <v>2130199</v>
      </c>
      <c r="Y18" s="7">
        <f t="shared" si="11"/>
        <v>0</v>
      </c>
      <c r="Z18" s="7"/>
      <c r="AA18" s="7"/>
      <c r="AB18" s="7"/>
      <c r="AC18" s="7"/>
      <c r="AD18" s="21">
        <f t="shared" si="4"/>
        <v>0</v>
      </c>
      <c r="AE18" s="7" t="s">
        <v>24</v>
      </c>
      <c r="AF18" s="7"/>
    </row>
    <row r="19" s="1" customFormat="1" ht="27" spans="1:32">
      <c r="A19" s="7"/>
      <c r="B19" s="7" t="s">
        <v>32</v>
      </c>
      <c r="C19" s="7" t="s">
        <v>33</v>
      </c>
      <c r="D19" s="7">
        <v>2130399</v>
      </c>
      <c r="E19" s="7" t="s">
        <v>29</v>
      </c>
      <c r="F19" s="7">
        <f t="shared" si="5"/>
        <v>0</v>
      </c>
      <c r="G19" s="7"/>
      <c r="H19" s="7"/>
      <c r="I19" s="7"/>
      <c r="J19" s="7"/>
      <c r="K19" s="7">
        <f t="shared" si="7"/>
        <v>0</v>
      </c>
      <c r="L19" s="7"/>
      <c r="M19" s="7"/>
      <c r="N19" s="7"/>
      <c r="O19" s="7"/>
      <c r="P19" s="7"/>
      <c r="Q19" s="7" t="s">
        <v>36</v>
      </c>
      <c r="R19" s="7">
        <f t="shared" si="9"/>
        <v>0.91</v>
      </c>
      <c r="S19" s="13"/>
      <c r="T19" s="13">
        <v>0.91</v>
      </c>
      <c r="U19" s="13"/>
      <c r="V19" s="7"/>
      <c r="W19" s="7" t="s">
        <v>107</v>
      </c>
      <c r="X19" s="7">
        <v>2130199</v>
      </c>
      <c r="Y19" s="7">
        <f t="shared" si="11"/>
        <v>0</v>
      </c>
      <c r="Z19" s="7"/>
      <c r="AA19" s="7"/>
      <c r="AB19" s="7"/>
      <c r="AC19" s="7"/>
      <c r="AD19" s="21">
        <f t="shared" si="4"/>
        <v>0</v>
      </c>
      <c r="AE19" s="7" t="s">
        <v>24</v>
      </c>
      <c r="AF19" s="7"/>
    </row>
    <row r="20" s="1" customFormat="1" ht="40.5" spans="1:32">
      <c r="A20" s="7"/>
      <c r="B20" s="7" t="s">
        <v>41</v>
      </c>
      <c r="C20" s="7" t="s">
        <v>42</v>
      </c>
      <c r="D20" s="7">
        <v>2130135</v>
      </c>
      <c r="E20" s="7" t="s">
        <v>24</v>
      </c>
      <c r="F20" s="7">
        <f t="shared" si="5"/>
        <v>5</v>
      </c>
      <c r="G20" s="7"/>
      <c r="H20" s="7">
        <v>5</v>
      </c>
      <c r="I20" s="7"/>
      <c r="J20" s="7"/>
      <c r="K20" s="7">
        <f t="shared" si="7"/>
        <v>5</v>
      </c>
      <c r="L20" s="7"/>
      <c r="M20" s="7">
        <v>5</v>
      </c>
      <c r="N20" s="7"/>
      <c r="O20" s="7"/>
      <c r="P20" s="21">
        <f t="shared" ref="P20:P22" si="13">K20/F20</f>
        <v>1</v>
      </c>
      <c r="Q20" s="7" t="s">
        <v>36</v>
      </c>
      <c r="R20" s="7">
        <f t="shared" si="9"/>
        <v>5</v>
      </c>
      <c r="S20" s="13"/>
      <c r="T20" s="13">
        <v>5</v>
      </c>
      <c r="U20" s="13"/>
      <c r="V20" s="7"/>
      <c r="W20" s="7" t="s">
        <v>107</v>
      </c>
      <c r="X20" s="7">
        <v>2130199</v>
      </c>
      <c r="Y20" s="7">
        <f t="shared" si="11"/>
        <v>0</v>
      </c>
      <c r="Z20" s="7"/>
      <c r="AA20" s="7"/>
      <c r="AB20" s="7"/>
      <c r="AC20" s="7"/>
      <c r="AD20" s="21">
        <f t="shared" si="4"/>
        <v>0</v>
      </c>
      <c r="AE20" s="7" t="s">
        <v>24</v>
      </c>
      <c r="AF20" s="7"/>
    </row>
    <row r="21" s="1" customFormat="1" ht="27" spans="1:32">
      <c r="A21" s="7"/>
      <c r="B21" s="7" t="s">
        <v>43</v>
      </c>
      <c r="C21" s="7" t="s">
        <v>44</v>
      </c>
      <c r="D21" s="7">
        <v>2130199</v>
      </c>
      <c r="E21" s="7" t="s">
        <v>24</v>
      </c>
      <c r="F21" s="7">
        <f t="shared" si="5"/>
        <v>2455</v>
      </c>
      <c r="G21" s="7">
        <v>2455</v>
      </c>
      <c r="H21" s="7"/>
      <c r="I21" s="7"/>
      <c r="J21" s="7"/>
      <c r="K21" s="7">
        <f t="shared" si="7"/>
        <v>2455</v>
      </c>
      <c r="L21" s="7">
        <v>2455</v>
      </c>
      <c r="M21" s="7"/>
      <c r="N21" s="7"/>
      <c r="O21" s="7"/>
      <c r="P21" s="21">
        <f t="shared" si="13"/>
        <v>1</v>
      </c>
      <c r="Q21" s="7" t="s">
        <v>45</v>
      </c>
      <c r="R21" s="7">
        <f t="shared" si="9"/>
        <v>2455</v>
      </c>
      <c r="S21" s="13">
        <v>2455</v>
      </c>
      <c r="T21" s="13"/>
      <c r="U21" s="13"/>
      <c r="V21" s="7"/>
      <c r="W21" s="7" t="s">
        <v>109</v>
      </c>
      <c r="X21" s="7">
        <v>2130199</v>
      </c>
      <c r="Y21" s="7">
        <f t="shared" si="11"/>
        <v>0</v>
      </c>
      <c r="Z21" s="7"/>
      <c r="AA21" s="7"/>
      <c r="AB21" s="7"/>
      <c r="AC21" s="7"/>
      <c r="AD21" s="21">
        <f t="shared" si="4"/>
        <v>0</v>
      </c>
      <c r="AE21" s="7" t="s">
        <v>24</v>
      </c>
      <c r="AF21" s="7"/>
    </row>
    <row r="22" s="1" customFormat="1" ht="27" spans="1:32">
      <c r="A22" s="7"/>
      <c r="B22" s="7" t="s">
        <v>43</v>
      </c>
      <c r="C22" s="7" t="s">
        <v>44</v>
      </c>
      <c r="D22" s="7">
        <v>2130199</v>
      </c>
      <c r="E22" s="7" t="s">
        <v>24</v>
      </c>
      <c r="F22" s="7">
        <f t="shared" si="5"/>
        <v>71</v>
      </c>
      <c r="G22" s="7"/>
      <c r="H22" s="7">
        <v>71</v>
      </c>
      <c r="I22" s="7"/>
      <c r="J22" s="7"/>
      <c r="K22" s="7">
        <f t="shared" si="7"/>
        <v>71</v>
      </c>
      <c r="L22" s="7"/>
      <c r="M22" s="7">
        <v>71</v>
      </c>
      <c r="N22" s="7"/>
      <c r="O22" s="7"/>
      <c r="P22" s="21">
        <f t="shared" si="13"/>
        <v>1</v>
      </c>
      <c r="Q22" s="7" t="s">
        <v>45</v>
      </c>
      <c r="R22" s="7">
        <f t="shared" si="9"/>
        <v>71</v>
      </c>
      <c r="S22" s="13"/>
      <c r="T22" s="13">
        <v>71</v>
      </c>
      <c r="U22" s="13"/>
      <c r="V22" s="7"/>
      <c r="W22" s="7" t="s">
        <v>109</v>
      </c>
      <c r="X22" s="7">
        <v>2130199</v>
      </c>
      <c r="Y22" s="7">
        <f t="shared" si="11"/>
        <v>0</v>
      </c>
      <c r="Z22" s="7"/>
      <c r="AA22" s="7"/>
      <c r="AB22" s="7"/>
      <c r="AC22" s="7"/>
      <c r="AD22" s="21">
        <f t="shared" si="4"/>
        <v>0</v>
      </c>
      <c r="AE22" s="7" t="s">
        <v>24</v>
      </c>
      <c r="AF22" s="7"/>
    </row>
    <row r="23" s="4" customFormat="1" ht="31" hidden="1" customHeight="1" spans="1:32">
      <c r="A23" s="13"/>
      <c r="B23" s="7" t="s">
        <v>20</v>
      </c>
      <c r="C23" s="7" t="s">
        <v>46</v>
      </c>
      <c r="D23" s="13">
        <v>2130599</v>
      </c>
      <c r="E23" s="7" t="s">
        <v>22</v>
      </c>
      <c r="F23" s="7">
        <f t="shared" si="5"/>
        <v>0</v>
      </c>
      <c r="G23" s="13"/>
      <c r="H23" s="13"/>
      <c r="I23" s="13"/>
      <c r="J23" s="13"/>
      <c r="K23" s="7">
        <f t="shared" si="7"/>
        <v>0</v>
      </c>
      <c r="L23" s="13"/>
      <c r="M23" s="13"/>
      <c r="N23" s="13"/>
      <c r="O23" s="13"/>
      <c r="P23" s="13"/>
      <c r="Q23" s="13" t="s">
        <v>47</v>
      </c>
      <c r="R23" s="7">
        <f t="shared" si="9"/>
        <v>455</v>
      </c>
      <c r="S23" s="13">
        <v>455</v>
      </c>
      <c r="T23" s="13"/>
      <c r="U23" s="13"/>
      <c r="V23" s="13"/>
      <c r="W23" s="7" t="s">
        <v>107</v>
      </c>
      <c r="X23" s="7">
        <v>2111407</v>
      </c>
      <c r="Y23" s="7">
        <f t="shared" si="11"/>
        <v>455</v>
      </c>
      <c r="Z23" s="13">
        <v>455</v>
      </c>
      <c r="AA23" s="13"/>
      <c r="AB23" s="13"/>
      <c r="AC23" s="13"/>
      <c r="AD23" s="21">
        <f t="shared" si="4"/>
        <v>1</v>
      </c>
      <c r="AE23" s="13" t="s">
        <v>31</v>
      </c>
      <c r="AF23" s="13"/>
    </row>
    <row r="24" s="4" customFormat="1" ht="31" hidden="1" customHeight="1" spans="1:32">
      <c r="A24" s="13"/>
      <c r="B24" s="7" t="s">
        <v>25</v>
      </c>
      <c r="C24" s="7" t="s">
        <v>26</v>
      </c>
      <c r="D24" s="7">
        <v>2130599</v>
      </c>
      <c r="E24" s="7" t="s">
        <v>22</v>
      </c>
      <c r="F24" s="7">
        <f t="shared" si="5"/>
        <v>0</v>
      </c>
      <c r="G24" s="13"/>
      <c r="H24" s="13"/>
      <c r="I24" s="13"/>
      <c r="J24" s="13"/>
      <c r="K24" s="7">
        <f t="shared" si="7"/>
        <v>0</v>
      </c>
      <c r="L24" s="13"/>
      <c r="M24" s="13"/>
      <c r="N24" s="13"/>
      <c r="O24" s="13"/>
      <c r="P24" s="13"/>
      <c r="Q24" s="13" t="s">
        <v>47</v>
      </c>
      <c r="R24" s="7">
        <f t="shared" si="9"/>
        <v>1433</v>
      </c>
      <c r="S24" s="13"/>
      <c r="T24" s="13">
        <v>1433</v>
      </c>
      <c r="U24" s="13"/>
      <c r="V24" s="13"/>
      <c r="W24" s="7" t="s">
        <v>107</v>
      </c>
      <c r="X24" s="7">
        <v>2111407</v>
      </c>
      <c r="Y24" s="7">
        <f t="shared" si="11"/>
        <v>1433</v>
      </c>
      <c r="Z24" s="13"/>
      <c r="AA24" s="13">
        <v>1433</v>
      </c>
      <c r="AB24" s="13"/>
      <c r="AC24" s="13"/>
      <c r="AD24" s="21">
        <f t="shared" si="4"/>
        <v>1</v>
      </c>
      <c r="AE24" s="13" t="s">
        <v>31</v>
      </c>
      <c r="AF24" s="13"/>
    </row>
    <row r="25" s="4" customFormat="1" ht="31" hidden="1" customHeight="1" spans="1:32">
      <c r="A25" s="13"/>
      <c r="B25" s="7" t="s">
        <v>37</v>
      </c>
      <c r="C25" s="7" t="s">
        <v>38</v>
      </c>
      <c r="D25" s="7">
        <v>2140602</v>
      </c>
      <c r="E25" s="13" t="s">
        <v>39</v>
      </c>
      <c r="F25" s="7">
        <f t="shared" si="5"/>
        <v>0</v>
      </c>
      <c r="G25" s="13"/>
      <c r="H25" s="13"/>
      <c r="I25" s="13"/>
      <c r="J25" s="13"/>
      <c r="K25" s="7">
        <f t="shared" si="7"/>
        <v>0</v>
      </c>
      <c r="L25" s="13"/>
      <c r="M25" s="13"/>
      <c r="N25" s="13"/>
      <c r="O25" s="13"/>
      <c r="P25" s="13"/>
      <c r="Q25" s="13" t="s">
        <v>47</v>
      </c>
      <c r="R25" s="7">
        <f t="shared" si="9"/>
        <v>344.5</v>
      </c>
      <c r="S25" s="13">
        <v>344.5</v>
      </c>
      <c r="T25" s="13"/>
      <c r="U25" s="13"/>
      <c r="V25" s="13"/>
      <c r="W25" s="13" t="s">
        <v>107</v>
      </c>
      <c r="X25" s="7">
        <v>2111407</v>
      </c>
      <c r="Y25" s="7">
        <f t="shared" si="11"/>
        <v>0</v>
      </c>
      <c r="Z25" s="13"/>
      <c r="AA25" s="13"/>
      <c r="AB25" s="13"/>
      <c r="AC25" s="13"/>
      <c r="AD25" s="21">
        <f t="shared" si="4"/>
        <v>0</v>
      </c>
      <c r="AE25" s="13" t="s">
        <v>31</v>
      </c>
      <c r="AF25" s="13"/>
    </row>
    <row r="26" s="4" customFormat="1" ht="31" customHeight="1" spans="1:32">
      <c r="A26" s="13"/>
      <c r="B26" s="7" t="s">
        <v>48</v>
      </c>
      <c r="C26" s="7" t="s">
        <v>49</v>
      </c>
      <c r="D26" s="13">
        <v>2130199</v>
      </c>
      <c r="E26" s="13" t="s">
        <v>24</v>
      </c>
      <c r="F26" s="7">
        <f t="shared" si="5"/>
        <v>30</v>
      </c>
      <c r="G26" s="13"/>
      <c r="H26" s="13">
        <v>30</v>
      </c>
      <c r="I26" s="13"/>
      <c r="J26" s="13"/>
      <c r="K26" s="7">
        <f t="shared" si="7"/>
        <v>30</v>
      </c>
      <c r="L26" s="13"/>
      <c r="M26" s="13">
        <v>30</v>
      </c>
      <c r="N26" s="13"/>
      <c r="O26" s="13"/>
      <c r="P26" s="21">
        <f t="shared" ref="P26:P30" si="14">K26/F26</f>
        <v>1</v>
      </c>
      <c r="Q26" s="13" t="s">
        <v>47</v>
      </c>
      <c r="R26" s="7">
        <f t="shared" si="9"/>
        <v>30</v>
      </c>
      <c r="S26" s="13"/>
      <c r="T26" s="13">
        <v>30</v>
      </c>
      <c r="U26" s="13"/>
      <c r="V26" s="13"/>
      <c r="W26" s="13" t="s">
        <v>107</v>
      </c>
      <c r="X26" s="7">
        <v>2111407</v>
      </c>
      <c r="Y26" s="7">
        <f t="shared" si="11"/>
        <v>0</v>
      </c>
      <c r="Z26" s="13"/>
      <c r="AA26" s="13"/>
      <c r="AB26" s="13"/>
      <c r="AC26" s="13"/>
      <c r="AD26" s="21">
        <f t="shared" si="4"/>
        <v>0</v>
      </c>
      <c r="AE26" s="13" t="s">
        <v>31</v>
      </c>
      <c r="AF26" s="13"/>
    </row>
    <row r="27" s="4" customFormat="1" ht="31" hidden="1" customHeight="1" spans="1:32">
      <c r="A27" s="13"/>
      <c r="B27" s="7" t="s">
        <v>50</v>
      </c>
      <c r="C27" s="7" t="s">
        <v>51</v>
      </c>
      <c r="D27" s="13">
        <v>2200106</v>
      </c>
      <c r="E27" s="13" t="s">
        <v>52</v>
      </c>
      <c r="F27" s="7">
        <f t="shared" si="5"/>
        <v>72</v>
      </c>
      <c r="G27" s="13"/>
      <c r="H27" s="13">
        <v>72</v>
      </c>
      <c r="I27" s="13"/>
      <c r="J27" s="13"/>
      <c r="K27" s="7">
        <f t="shared" si="7"/>
        <v>72</v>
      </c>
      <c r="L27" s="13"/>
      <c r="M27" s="13">
        <v>72</v>
      </c>
      <c r="N27" s="13"/>
      <c r="O27" s="13"/>
      <c r="P27" s="21">
        <f t="shared" si="14"/>
        <v>1</v>
      </c>
      <c r="Q27" s="13" t="s">
        <v>47</v>
      </c>
      <c r="R27" s="7">
        <f t="shared" si="9"/>
        <v>72</v>
      </c>
      <c r="S27" s="13"/>
      <c r="T27" s="13">
        <v>72</v>
      </c>
      <c r="U27" s="13"/>
      <c r="V27" s="13"/>
      <c r="W27" s="13" t="s">
        <v>107</v>
      </c>
      <c r="X27" s="7">
        <v>2111407</v>
      </c>
      <c r="Y27" s="7">
        <f t="shared" si="11"/>
        <v>0</v>
      </c>
      <c r="Z27" s="13"/>
      <c r="AA27" s="13"/>
      <c r="AB27" s="13"/>
      <c r="AC27" s="13"/>
      <c r="AD27" s="21">
        <f t="shared" si="4"/>
        <v>0</v>
      </c>
      <c r="AE27" s="13" t="s">
        <v>31</v>
      </c>
      <c r="AF27" s="13"/>
    </row>
    <row r="28" s="4" customFormat="1" ht="31" customHeight="1" spans="1:32">
      <c r="A28" s="13"/>
      <c r="B28" s="7" t="s">
        <v>32</v>
      </c>
      <c r="C28" s="7" t="s">
        <v>33</v>
      </c>
      <c r="D28" s="7">
        <v>2130399</v>
      </c>
      <c r="E28" s="13" t="s">
        <v>29</v>
      </c>
      <c r="F28" s="7">
        <f t="shared" si="5"/>
        <v>0</v>
      </c>
      <c r="G28" s="13"/>
      <c r="H28" s="13"/>
      <c r="I28" s="13"/>
      <c r="J28" s="13"/>
      <c r="K28" s="7">
        <f t="shared" si="7"/>
        <v>0</v>
      </c>
      <c r="L28" s="13"/>
      <c r="M28" s="13"/>
      <c r="N28" s="13"/>
      <c r="O28" s="13"/>
      <c r="P28" s="13"/>
      <c r="Q28" s="13" t="s">
        <v>47</v>
      </c>
      <c r="R28" s="7">
        <f t="shared" si="9"/>
        <v>136.59</v>
      </c>
      <c r="S28" s="13"/>
      <c r="T28" s="13">
        <v>136.59</v>
      </c>
      <c r="U28" s="13"/>
      <c r="V28" s="13"/>
      <c r="W28" s="13" t="s">
        <v>107</v>
      </c>
      <c r="X28" s="7">
        <v>2111407</v>
      </c>
      <c r="Y28" s="7">
        <f t="shared" si="11"/>
        <v>0</v>
      </c>
      <c r="Z28" s="13"/>
      <c r="AA28" s="13"/>
      <c r="AB28" s="13"/>
      <c r="AC28" s="13"/>
      <c r="AD28" s="21">
        <f t="shared" si="4"/>
        <v>0</v>
      </c>
      <c r="AE28" s="13" t="s">
        <v>31</v>
      </c>
      <c r="AF28" s="13"/>
    </row>
    <row r="29" s="1" customFormat="1" ht="27" hidden="1" spans="1:32">
      <c r="A29" s="7"/>
      <c r="B29" s="7" t="s">
        <v>20</v>
      </c>
      <c r="C29" s="7" t="s">
        <v>21</v>
      </c>
      <c r="D29" s="7">
        <v>2130507</v>
      </c>
      <c r="E29" s="7" t="s">
        <v>53</v>
      </c>
      <c r="F29" s="7">
        <f t="shared" si="5"/>
        <v>0</v>
      </c>
      <c r="G29" s="7"/>
      <c r="H29" s="7"/>
      <c r="I29" s="7"/>
      <c r="J29" s="7"/>
      <c r="K29" s="7">
        <f t="shared" si="7"/>
        <v>0</v>
      </c>
      <c r="L29" s="7"/>
      <c r="M29" s="7"/>
      <c r="N29" s="7"/>
      <c r="O29" s="7"/>
      <c r="P29" s="7"/>
      <c r="Q29" s="7" t="s">
        <v>54</v>
      </c>
      <c r="R29" s="7">
        <f t="shared" si="9"/>
        <v>752</v>
      </c>
      <c r="S29" s="13">
        <v>752</v>
      </c>
      <c r="T29" s="13"/>
      <c r="U29" s="13"/>
      <c r="V29" s="7"/>
      <c r="W29" s="7" t="s">
        <v>109</v>
      </c>
      <c r="X29" s="7">
        <v>2130507</v>
      </c>
      <c r="Y29" s="7">
        <f t="shared" si="11"/>
        <v>0</v>
      </c>
      <c r="Z29" s="7">
        <v>0</v>
      </c>
      <c r="AA29" s="7"/>
      <c r="AB29" s="7"/>
      <c r="AC29" s="7"/>
      <c r="AD29" s="21">
        <f t="shared" si="4"/>
        <v>0</v>
      </c>
      <c r="AE29" s="7" t="s">
        <v>53</v>
      </c>
      <c r="AF29" s="7"/>
    </row>
    <row r="30" s="1" customFormat="1" ht="27" hidden="1" spans="1:32">
      <c r="A30" s="7"/>
      <c r="B30" s="7" t="s">
        <v>55</v>
      </c>
      <c r="C30" s="7" t="s">
        <v>56</v>
      </c>
      <c r="D30" s="7">
        <v>2130507</v>
      </c>
      <c r="E30" s="7" t="s">
        <v>53</v>
      </c>
      <c r="F30" s="7">
        <f t="shared" si="5"/>
        <v>99</v>
      </c>
      <c r="G30" s="7"/>
      <c r="H30" s="7">
        <v>99</v>
      </c>
      <c r="I30" s="7"/>
      <c r="J30" s="7"/>
      <c r="K30" s="7">
        <f t="shared" si="7"/>
        <v>99</v>
      </c>
      <c r="L30" s="7"/>
      <c r="M30" s="7">
        <v>99</v>
      </c>
      <c r="N30" s="7"/>
      <c r="O30" s="7"/>
      <c r="P30" s="21">
        <f t="shared" si="14"/>
        <v>1</v>
      </c>
      <c r="Q30" s="7" t="s">
        <v>54</v>
      </c>
      <c r="R30" s="7">
        <f t="shared" si="9"/>
        <v>99</v>
      </c>
      <c r="S30" s="13"/>
      <c r="T30" s="13">
        <v>99</v>
      </c>
      <c r="U30" s="13"/>
      <c r="V30" s="7"/>
      <c r="W30" s="7" t="s">
        <v>109</v>
      </c>
      <c r="X30" s="7">
        <v>2130507</v>
      </c>
      <c r="Y30" s="7">
        <f t="shared" si="11"/>
        <v>0</v>
      </c>
      <c r="Z30" s="7"/>
      <c r="AA30" s="7"/>
      <c r="AB30" s="7"/>
      <c r="AC30" s="7"/>
      <c r="AD30" s="21">
        <f t="shared" si="4"/>
        <v>0</v>
      </c>
      <c r="AE30" s="7" t="s">
        <v>53</v>
      </c>
      <c r="AF30" s="7"/>
    </row>
    <row r="31" s="1" customFormat="1" ht="27" hidden="1" spans="1:32">
      <c r="A31" s="7"/>
      <c r="B31" s="7" t="s">
        <v>20</v>
      </c>
      <c r="C31" s="7" t="s">
        <v>46</v>
      </c>
      <c r="D31" s="7">
        <v>2130599</v>
      </c>
      <c r="E31" s="7" t="s">
        <v>22</v>
      </c>
      <c r="F31" s="7">
        <f t="shared" si="5"/>
        <v>0</v>
      </c>
      <c r="G31" s="7"/>
      <c r="H31" s="7"/>
      <c r="I31" s="7"/>
      <c r="J31" s="7"/>
      <c r="K31" s="7">
        <f t="shared" si="7"/>
        <v>0</v>
      </c>
      <c r="L31" s="7"/>
      <c r="M31" s="7"/>
      <c r="N31" s="7"/>
      <c r="O31" s="7"/>
      <c r="P31" s="7"/>
      <c r="Q31" s="7" t="s">
        <v>57</v>
      </c>
      <c r="R31" s="7">
        <f t="shared" si="9"/>
        <v>45</v>
      </c>
      <c r="S31" s="13">
        <v>45</v>
      </c>
      <c r="T31" s="13"/>
      <c r="U31" s="13"/>
      <c r="V31" s="7"/>
      <c r="W31" s="7" t="s">
        <v>107</v>
      </c>
      <c r="X31" s="7">
        <v>2080799</v>
      </c>
      <c r="Y31" s="7">
        <f t="shared" si="11"/>
        <v>0</v>
      </c>
      <c r="Z31" s="7"/>
      <c r="AA31" s="7"/>
      <c r="AB31" s="7"/>
      <c r="AC31" s="7"/>
      <c r="AD31" s="21">
        <f t="shared" si="4"/>
        <v>0</v>
      </c>
      <c r="AE31" s="7" t="s">
        <v>22</v>
      </c>
      <c r="AF31" s="7"/>
    </row>
    <row r="32" s="1" customFormat="1" ht="27" hidden="1" spans="1:32">
      <c r="A32" s="7"/>
      <c r="B32" s="7" t="s">
        <v>58</v>
      </c>
      <c r="C32" s="7" t="s">
        <v>59</v>
      </c>
      <c r="D32" s="7">
        <v>2130599</v>
      </c>
      <c r="E32" s="7" t="s">
        <v>22</v>
      </c>
      <c r="F32" s="7">
        <f t="shared" si="5"/>
        <v>1299</v>
      </c>
      <c r="G32" s="7"/>
      <c r="H32" s="7"/>
      <c r="I32" s="7">
        <v>1299</v>
      </c>
      <c r="J32" s="7"/>
      <c r="K32" s="7">
        <f t="shared" si="7"/>
        <v>1299</v>
      </c>
      <c r="L32" s="7"/>
      <c r="M32" s="7"/>
      <c r="N32" s="7">
        <v>1299</v>
      </c>
      <c r="O32" s="7"/>
      <c r="P32" s="21">
        <f t="shared" ref="P32:P38" si="15">K32/F32</f>
        <v>1</v>
      </c>
      <c r="Q32" s="7" t="s">
        <v>60</v>
      </c>
      <c r="R32" s="7">
        <f t="shared" si="9"/>
        <v>501.82</v>
      </c>
      <c r="S32" s="13"/>
      <c r="T32" s="13"/>
      <c r="U32" s="13">
        <v>501.82</v>
      </c>
      <c r="V32" s="7"/>
      <c r="W32" s="7" t="s">
        <v>107</v>
      </c>
      <c r="X32" s="7">
        <v>2130124</v>
      </c>
      <c r="Y32" s="7">
        <f t="shared" si="11"/>
        <v>501.82</v>
      </c>
      <c r="Z32" s="7"/>
      <c r="AA32" s="7"/>
      <c r="AB32" s="7">
        <v>501.82</v>
      </c>
      <c r="AC32" s="7"/>
      <c r="AD32" s="21">
        <f t="shared" si="4"/>
        <v>1</v>
      </c>
      <c r="AE32" s="7" t="s">
        <v>22</v>
      </c>
      <c r="AF32" s="7"/>
    </row>
    <row r="33" s="1" customFormat="1" ht="27" spans="1:32">
      <c r="A33" s="7"/>
      <c r="B33" s="7" t="s">
        <v>27</v>
      </c>
      <c r="C33" s="12" t="s">
        <v>61</v>
      </c>
      <c r="D33" s="7">
        <v>2130399</v>
      </c>
      <c r="E33" s="7" t="s">
        <v>29</v>
      </c>
      <c r="F33" s="7">
        <f t="shared" si="5"/>
        <v>0</v>
      </c>
      <c r="G33" s="7"/>
      <c r="H33" s="7"/>
      <c r="I33" s="7"/>
      <c r="J33" s="7"/>
      <c r="K33" s="7">
        <f t="shared" si="7"/>
        <v>0</v>
      </c>
      <c r="L33" s="7"/>
      <c r="M33" s="7"/>
      <c r="N33" s="7"/>
      <c r="O33" s="7"/>
      <c r="P33" s="7"/>
      <c r="Q33" s="7" t="s">
        <v>60</v>
      </c>
      <c r="R33" s="7">
        <f t="shared" si="9"/>
        <v>270</v>
      </c>
      <c r="S33" s="13">
        <v>270</v>
      </c>
      <c r="T33" s="13"/>
      <c r="U33" s="13"/>
      <c r="V33" s="7"/>
      <c r="W33" s="7" t="s">
        <v>107</v>
      </c>
      <c r="X33" s="7">
        <v>2130124</v>
      </c>
      <c r="Y33" s="7">
        <f t="shared" si="11"/>
        <v>24.8919</v>
      </c>
      <c r="Z33" s="7">
        <f>24.8919</f>
        <v>24.8919</v>
      </c>
      <c r="AA33" s="7"/>
      <c r="AB33" s="7"/>
      <c r="AC33" s="7"/>
      <c r="AD33" s="21">
        <f t="shared" si="4"/>
        <v>0.0921922222222222</v>
      </c>
      <c r="AE33" s="7" t="s">
        <v>22</v>
      </c>
      <c r="AF33" s="7"/>
    </row>
    <row r="34" s="1" customFormat="1" ht="54" spans="1:32">
      <c r="A34" s="7"/>
      <c r="B34" s="7" t="s">
        <v>62</v>
      </c>
      <c r="C34" s="12" t="s">
        <v>63</v>
      </c>
      <c r="D34" s="7">
        <v>2130199</v>
      </c>
      <c r="E34" s="7" t="s">
        <v>24</v>
      </c>
      <c r="F34" s="7">
        <f t="shared" si="5"/>
        <v>320</v>
      </c>
      <c r="G34" s="7">
        <v>320</v>
      </c>
      <c r="H34" s="7"/>
      <c r="I34" s="7"/>
      <c r="J34" s="7"/>
      <c r="K34" s="7">
        <f t="shared" si="7"/>
        <v>80</v>
      </c>
      <c r="L34" s="7">
        <v>80</v>
      </c>
      <c r="M34" s="7"/>
      <c r="N34" s="7"/>
      <c r="O34" s="7"/>
      <c r="P34" s="21">
        <f t="shared" si="15"/>
        <v>0.25</v>
      </c>
      <c r="Q34" s="7" t="s">
        <v>60</v>
      </c>
      <c r="R34" s="7">
        <f t="shared" si="9"/>
        <v>25</v>
      </c>
      <c r="S34" s="13">
        <v>25</v>
      </c>
      <c r="T34" s="13"/>
      <c r="U34" s="13"/>
      <c r="V34" s="7"/>
      <c r="W34" s="7" t="s">
        <v>107</v>
      </c>
      <c r="X34" s="7">
        <v>2130124</v>
      </c>
      <c r="Y34" s="7">
        <f t="shared" si="11"/>
        <v>15.555912</v>
      </c>
      <c r="Z34" s="7">
        <f>15.555912</f>
        <v>15.555912</v>
      </c>
      <c r="AA34" s="7"/>
      <c r="AB34" s="7"/>
      <c r="AC34" s="7"/>
      <c r="AD34" s="21">
        <f t="shared" si="4"/>
        <v>0.62223648</v>
      </c>
      <c r="AE34" s="7" t="s">
        <v>22</v>
      </c>
      <c r="AF34" s="7" t="s">
        <v>110</v>
      </c>
    </row>
    <row r="35" s="1" customFormat="1" ht="27" hidden="1" spans="1:32">
      <c r="A35" s="7"/>
      <c r="B35" s="7" t="s">
        <v>58</v>
      </c>
      <c r="C35" s="7" t="s">
        <v>59</v>
      </c>
      <c r="D35" s="7">
        <v>2130599</v>
      </c>
      <c r="E35" s="7" t="s">
        <v>22</v>
      </c>
      <c r="F35" s="7">
        <f t="shared" si="5"/>
        <v>0</v>
      </c>
      <c r="G35" s="7"/>
      <c r="H35" s="7"/>
      <c r="I35" s="7"/>
      <c r="J35" s="7"/>
      <c r="K35" s="7">
        <f t="shared" si="7"/>
        <v>0</v>
      </c>
      <c r="L35" s="7"/>
      <c r="M35" s="7"/>
      <c r="N35" s="7"/>
      <c r="O35" s="7"/>
      <c r="P35" s="7"/>
      <c r="Q35" s="7" t="s">
        <v>65</v>
      </c>
      <c r="R35" s="7">
        <f t="shared" si="9"/>
        <v>80</v>
      </c>
      <c r="S35" s="13"/>
      <c r="T35" s="13"/>
      <c r="U35" s="13">
        <v>80</v>
      </c>
      <c r="V35" s="7"/>
      <c r="W35" s="7" t="s">
        <v>107</v>
      </c>
      <c r="X35" s="7">
        <v>2080799</v>
      </c>
      <c r="Y35" s="7">
        <f t="shared" si="11"/>
        <v>0</v>
      </c>
      <c r="Z35" s="7"/>
      <c r="AA35" s="7"/>
      <c r="AB35" s="7"/>
      <c r="AC35" s="7"/>
      <c r="AD35" s="21">
        <f t="shared" si="4"/>
        <v>0</v>
      </c>
      <c r="AE35" s="7" t="s">
        <v>66</v>
      </c>
      <c r="AF35" s="7"/>
    </row>
    <row r="36" s="1" customFormat="1" ht="27" spans="1:32">
      <c r="A36" s="7"/>
      <c r="B36" s="7" t="s">
        <v>62</v>
      </c>
      <c r="C36" s="12" t="s">
        <v>63</v>
      </c>
      <c r="D36" s="7">
        <v>2130199</v>
      </c>
      <c r="E36" s="7" t="s">
        <v>24</v>
      </c>
      <c r="F36" s="7">
        <f t="shared" si="5"/>
        <v>0</v>
      </c>
      <c r="G36" s="7"/>
      <c r="H36" s="7"/>
      <c r="I36" s="7"/>
      <c r="J36" s="7"/>
      <c r="K36" s="7">
        <f t="shared" si="7"/>
        <v>0</v>
      </c>
      <c r="L36" s="7"/>
      <c r="M36" s="7"/>
      <c r="N36" s="7"/>
      <c r="O36" s="7"/>
      <c r="P36" s="7"/>
      <c r="Q36" s="7" t="s">
        <v>65</v>
      </c>
      <c r="R36" s="7">
        <f t="shared" si="9"/>
        <v>55</v>
      </c>
      <c r="S36" s="13">
        <v>55</v>
      </c>
      <c r="T36" s="13"/>
      <c r="U36" s="13"/>
      <c r="V36" s="7"/>
      <c r="W36" s="7" t="s">
        <v>107</v>
      </c>
      <c r="X36" s="7">
        <v>2080799</v>
      </c>
      <c r="Y36" s="7">
        <f t="shared" si="11"/>
        <v>0</v>
      </c>
      <c r="Z36" s="7"/>
      <c r="AA36" s="7"/>
      <c r="AB36" s="7"/>
      <c r="AC36" s="7"/>
      <c r="AD36" s="21">
        <f t="shared" si="4"/>
        <v>0</v>
      </c>
      <c r="AE36" s="7" t="s">
        <v>66</v>
      </c>
      <c r="AF36" s="7"/>
    </row>
    <row r="37" s="1" customFormat="1" ht="27" spans="1:32">
      <c r="A37" s="7"/>
      <c r="B37" s="7" t="s">
        <v>67</v>
      </c>
      <c r="C37" s="7" t="s">
        <v>68</v>
      </c>
      <c r="D37" s="7">
        <v>2130135</v>
      </c>
      <c r="E37" s="7" t="s">
        <v>24</v>
      </c>
      <c r="F37" s="7">
        <f t="shared" si="5"/>
        <v>9</v>
      </c>
      <c r="G37" s="7">
        <v>9</v>
      </c>
      <c r="H37" s="7"/>
      <c r="I37" s="7"/>
      <c r="J37" s="7"/>
      <c r="K37" s="7">
        <f t="shared" si="7"/>
        <v>9</v>
      </c>
      <c r="L37" s="7">
        <v>9</v>
      </c>
      <c r="M37" s="7"/>
      <c r="N37" s="7"/>
      <c r="O37" s="7"/>
      <c r="P37" s="21">
        <f t="shared" si="15"/>
        <v>1</v>
      </c>
      <c r="Q37" s="7" t="s">
        <v>65</v>
      </c>
      <c r="R37" s="7">
        <f t="shared" si="9"/>
        <v>9</v>
      </c>
      <c r="S37" s="13">
        <v>9</v>
      </c>
      <c r="T37" s="13"/>
      <c r="U37" s="13"/>
      <c r="V37" s="7"/>
      <c r="W37" s="7" t="s">
        <v>107</v>
      </c>
      <c r="X37" s="7">
        <v>2080799</v>
      </c>
      <c r="Y37" s="7">
        <f t="shared" si="11"/>
        <v>0</v>
      </c>
      <c r="Z37" s="7"/>
      <c r="AA37" s="7"/>
      <c r="AB37" s="7"/>
      <c r="AC37" s="7"/>
      <c r="AD37" s="21">
        <f t="shared" si="4"/>
        <v>0</v>
      </c>
      <c r="AE37" s="7" t="s">
        <v>66</v>
      </c>
      <c r="AF37" s="7"/>
    </row>
    <row r="38" s="1" customFormat="1" ht="27" hidden="1" spans="1:32">
      <c r="A38" s="7"/>
      <c r="B38" s="7" t="s">
        <v>69</v>
      </c>
      <c r="C38" s="7" t="s">
        <v>70</v>
      </c>
      <c r="D38" s="7">
        <v>2110402</v>
      </c>
      <c r="E38" s="7" t="s">
        <v>71</v>
      </c>
      <c r="F38" s="7">
        <f t="shared" si="5"/>
        <v>100</v>
      </c>
      <c r="G38" s="7">
        <v>100</v>
      </c>
      <c r="H38" s="7"/>
      <c r="I38" s="7"/>
      <c r="J38" s="7"/>
      <c r="K38" s="7">
        <f t="shared" si="7"/>
        <v>100</v>
      </c>
      <c r="L38" s="7">
        <v>100</v>
      </c>
      <c r="M38" s="7"/>
      <c r="N38" s="7"/>
      <c r="O38" s="7"/>
      <c r="P38" s="21">
        <f t="shared" si="15"/>
        <v>1</v>
      </c>
      <c r="Q38" s="7" t="s">
        <v>65</v>
      </c>
      <c r="R38" s="7">
        <f t="shared" si="9"/>
        <v>96</v>
      </c>
      <c r="S38" s="22">
        <v>96</v>
      </c>
      <c r="T38" s="13"/>
      <c r="U38" s="13"/>
      <c r="V38" s="7"/>
      <c r="W38" s="7" t="s">
        <v>107</v>
      </c>
      <c r="X38" s="7">
        <v>2080799</v>
      </c>
      <c r="Y38" s="7">
        <f t="shared" si="11"/>
        <v>0</v>
      </c>
      <c r="Z38" s="7"/>
      <c r="AA38" s="7"/>
      <c r="AB38" s="7"/>
      <c r="AC38" s="7"/>
      <c r="AD38" s="21">
        <f t="shared" si="4"/>
        <v>0</v>
      </c>
      <c r="AE38" s="7" t="s">
        <v>66</v>
      </c>
      <c r="AF38" s="7"/>
    </row>
    <row r="39" s="3" customFormat="1" ht="21" hidden="1" customHeight="1" spans="1:32">
      <c r="A39" s="11"/>
      <c r="B39" s="11"/>
      <c r="C39" s="14"/>
      <c r="D39" s="11"/>
      <c r="E39" s="11"/>
      <c r="F39" s="11">
        <f t="shared" si="5"/>
        <v>5857.67</v>
      </c>
      <c r="G39" s="11">
        <f t="shared" ref="G39:J39" si="16">SUM(G40:G64)</f>
        <v>5352.67</v>
      </c>
      <c r="H39" s="11">
        <f t="shared" si="16"/>
        <v>505</v>
      </c>
      <c r="I39" s="11">
        <f t="shared" si="16"/>
        <v>0</v>
      </c>
      <c r="J39" s="11">
        <f t="shared" si="16"/>
        <v>0</v>
      </c>
      <c r="K39" s="11">
        <f t="shared" si="7"/>
        <v>4335</v>
      </c>
      <c r="L39" s="11">
        <f t="shared" ref="L39:O39" si="17">SUM(L40:L64)</f>
        <v>3830</v>
      </c>
      <c r="M39" s="11">
        <f t="shared" si="17"/>
        <v>505</v>
      </c>
      <c r="N39" s="11">
        <f t="shared" si="17"/>
        <v>0</v>
      </c>
      <c r="O39" s="11">
        <f t="shared" si="17"/>
        <v>0</v>
      </c>
      <c r="P39" s="11"/>
      <c r="Q39" s="11" t="s">
        <v>72</v>
      </c>
      <c r="R39" s="11">
        <f t="shared" si="9"/>
        <v>4772.59</v>
      </c>
      <c r="S39" s="23">
        <f t="shared" ref="S39:V39" si="18">SUM(S40:S64)</f>
        <v>3731.41</v>
      </c>
      <c r="T39" s="23">
        <f t="shared" si="18"/>
        <v>324</v>
      </c>
      <c r="U39" s="23">
        <f t="shared" si="18"/>
        <v>717.18</v>
      </c>
      <c r="V39" s="11">
        <f t="shared" si="18"/>
        <v>0</v>
      </c>
      <c r="W39" s="11"/>
      <c r="X39" s="11"/>
      <c r="Y39" s="11">
        <f t="shared" si="11"/>
        <v>3345.402714</v>
      </c>
      <c r="Z39" s="23">
        <f t="shared" ref="Z39:AC39" si="19">SUM(Z40:Z64)</f>
        <v>2622.052409</v>
      </c>
      <c r="AA39" s="23">
        <f t="shared" si="19"/>
        <v>222</v>
      </c>
      <c r="AB39" s="23">
        <f t="shared" si="19"/>
        <v>501.350305</v>
      </c>
      <c r="AC39" s="11">
        <f t="shared" si="19"/>
        <v>0</v>
      </c>
      <c r="AD39" s="26">
        <f t="shared" si="4"/>
        <v>0.700961682021711</v>
      </c>
      <c r="AE39" s="11"/>
      <c r="AF39" s="11"/>
    </row>
    <row r="40" s="1" customFormat="1" ht="27" hidden="1" spans="1:32">
      <c r="A40" s="7"/>
      <c r="B40" s="7" t="s">
        <v>20</v>
      </c>
      <c r="C40" s="12" t="s">
        <v>21</v>
      </c>
      <c r="D40" s="7">
        <v>2130505</v>
      </c>
      <c r="E40" s="7" t="s">
        <v>22</v>
      </c>
      <c r="F40" s="7">
        <f t="shared" si="5"/>
        <v>0</v>
      </c>
      <c r="G40" s="7"/>
      <c r="H40" s="7"/>
      <c r="I40" s="7"/>
      <c r="J40" s="7"/>
      <c r="K40" s="7">
        <f t="shared" si="7"/>
        <v>0</v>
      </c>
      <c r="L40" s="7"/>
      <c r="M40" s="7"/>
      <c r="N40" s="7"/>
      <c r="O40" s="7"/>
      <c r="P40" s="7"/>
      <c r="Q40" s="7" t="s">
        <v>73</v>
      </c>
      <c r="R40" s="7">
        <f t="shared" si="9"/>
        <v>843.9</v>
      </c>
      <c r="S40" s="13">
        <v>843.9</v>
      </c>
      <c r="T40" s="13"/>
      <c r="U40" s="13"/>
      <c r="V40" s="7"/>
      <c r="W40" s="7" t="s">
        <v>107</v>
      </c>
      <c r="X40" s="7">
        <v>2130504</v>
      </c>
      <c r="Y40" s="7">
        <f t="shared" si="11"/>
        <v>685.25</v>
      </c>
      <c r="Z40" s="7">
        <v>685.25</v>
      </c>
      <c r="AA40" s="7"/>
      <c r="AB40" s="7"/>
      <c r="AC40" s="7"/>
      <c r="AD40" s="21">
        <f t="shared" si="4"/>
        <v>0.812003791918474</v>
      </c>
      <c r="AE40" s="7" t="s">
        <v>29</v>
      </c>
      <c r="AF40" s="7"/>
    </row>
    <row r="41" s="1" customFormat="1" ht="27" hidden="1" spans="1:32">
      <c r="A41" s="7"/>
      <c r="B41" s="7" t="s">
        <v>37</v>
      </c>
      <c r="C41" s="12" t="s">
        <v>38</v>
      </c>
      <c r="D41" s="7">
        <v>2140602</v>
      </c>
      <c r="E41" s="7" t="s">
        <v>39</v>
      </c>
      <c r="F41" s="7">
        <f t="shared" si="5"/>
        <v>1033</v>
      </c>
      <c r="G41" s="7">
        <v>1033</v>
      </c>
      <c r="H41" s="7"/>
      <c r="I41" s="7"/>
      <c r="J41" s="7"/>
      <c r="K41" s="7">
        <f t="shared" si="7"/>
        <v>1033</v>
      </c>
      <c r="L41" s="7">
        <v>1033</v>
      </c>
      <c r="M41" s="7"/>
      <c r="N41" s="7"/>
      <c r="O41" s="7"/>
      <c r="P41" s="21">
        <f t="shared" ref="P41:P46" si="20">K41/F41</f>
        <v>1</v>
      </c>
      <c r="Q41" s="7" t="s">
        <v>73</v>
      </c>
      <c r="R41" s="7">
        <f t="shared" si="9"/>
        <v>520</v>
      </c>
      <c r="S41" s="13">
        <v>520</v>
      </c>
      <c r="T41" s="13"/>
      <c r="U41" s="13"/>
      <c r="V41" s="7"/>
      <c r="W41" s="7" t="s">
        <v>107</v>
      </c>
      <c r="X41" s="7">
        <v>2130504</v>
      </c>
      <c r="Y41" s="7">
        <f t="shared" si="11"/>
        <v>424.3</v>
      </c>
      <c r="Z41" s="7">
        <v>424.3</v>
      </c>
      <c r="AA41" s="7"/>
      <c r="AB41" s="7"/>
      <c r="AC41" s="7"/>
      <c r="AD41" s="21">
        <f t="shared" si="4"/>
        <v>0.815961538461539</v>
      </c>
      <c r="AE41" s="7" t="s">
        <v>29</v>
      </c>
      <c r="AF41" s="7"/>
    </row>
    <row r="42" s="1" customFormat="1" ht="27" hidden="1" spans="1:32">
      <c r="A42" s="7"/>
      <c r="B42" s="7" t="s">
        <v>37</v>
      </c>
      <c r="C42" s="12" t="s">
        <v>38</v>
      </c>
      <c r="D42" s="7">
        <v>2140602</v>
      </c>
      <c r="E42" s="7" t="s">
        <v>39</v>
      </c>
      <c r="F42" s="7">
        <f t="shared" si="5"/>
        <v>0</v>
      </c>
      <c r="G42" s="7"/>
      <c r="H42" s="7"/>
      <c r="I42" s="7"/>
      <c r="J42" s="7"/>
      <c r="K42" s="7">
        <f t="shared" si="7"/>
        <v>0</v>
      </c>
      <c r="L42" s="7"/>
      <c r="M42" s="7"/>
      <c r="N42" s="7"/>
      <c r="O42" s="7"/>
      <c r="P42" s="7"/>
      <c r="Q42" s="7" t="s">
        <v>73</v>
      </c>
      <c r="R42" s="7">
        <f t="shared" si="9"/>
        <v>14.71</v>
      </c>
      <c r="S42" s="13">
        <v>14.71</v>
      </c>
      <c r="T42" s="13"/>
      <c r="U42" s="13"/>
      <c r="V42" s="7"/>
      <c r="W42" s="7" t="s">
        <v>107</v>
      </c>
      <c r="X42" s="7">
        <v>2130504</v>
      </c>
      <c r="Y42" s="7">
        <f t="shared" si="11"/>
        <v>0</v>
      </c>
      <c r="Z42" s="7"/>
      <c r="AA42" s="7"/>
      <c r="AB42" s="7"/>
      <c r="AC42" s="7"/>
      <c r="AD42" s="21">
        <f t="shared" si="4"/>
        <v>0</v>
      </c>
      <c r="AE42" s="7" t="s">
        <v>29</v>
      </c>
      <c r="AF42" s="7"/>
    </row>
    <row r="43" s="1" customFormat="1" ht="27" hidden="1" spans="1:32">
      <c r="A43" s="7"/>
      <c r="B43" s="7" t="s">
        <v>58</v>
      </c>
      <c r="C43" s="12" t="s">
        <v>59</v>
      </c>
      <c r="D43" s="7">
        <v>2130599</v>
      </c>
      <c r="E43" s="7" t="s">
        <v>22</v>
      </c>
      <c r="F43" s="7">
        <f t="shared" si="5"/>
        <v>0</v>
      </c>
      <c r="G43" s="7"/>
      <c r="H43" s="7"/>
      <c r="I43" s="7"/>
      <c r="J43" s="7"/>
      <c r="K43" s="7">
        <f t="shared" si="7"/>
        <v>0</v>
      </c>
      <c r="L43" s="7"/>
      <c r="M43" s="7"/>
      <c r="N43" s="7"/>
      <c r="O43" s="7"/>
      <c r="P43" s="7"/>
      <c r="Q43" s="7" t="s">
        <v>73</v>
      </c>
      <c r="R43" s="7">
        <f t="shared" si="9"/>
        <v>717.18</v>
      </c>
      <c r="S43" s="13"/>
      <c r="T43" s="13"/>
      <c r="U43" s="13">
        <v>717.18</v>
      </c>
      <c r="V43" s="7"/>
      <c r="W43" s="7" t="s">
        <v>107</v>
      </c>
      <c r="X43" s="7">
        <v>2130504</v>
      </c>
      <c r="Y43" s="7">
        <f t="shared" si="11"/>
        <v>501.350305</v>
      </c>
      <c r="Z43" s="7"/>
      <c r="AA43" s="7"/>
      <c r="AB43" s="7">
        <v>501.350305</v>
      </c>
      <c r="AC43" s="7"/>
      <c r="AD43" s="21">
        <f t="shared" si="4"/>
        <v>0.699057844613626</v>
      </c>
      <c r="AE43" s="7" t="s">
        <v>29</v>
      </c>
      <c r="AF43" s="7"/>
    </row>
    <row r="44" s="1" customFormat="1" ht="27" hidden="1" spans="1:32">
      <c r="A44" s="7"/>
      <c r="B44" s="7" t="s">
        <v>20</v>
      </c>
      <c r="C44" s="12" t="s">
        <v>21</v>
      </c>
      <c r="D44" s="7">
        <v>2130505</v>
      </c>
      <c r="E44" s="7" t="s">
        <v>22</v>
      </c>
      <c r="F44" s="7">
        <f t="shared" si="5"/>
        <v>0</v>
      </c>
      <c r="G44" s="7"/>
      <c r="H44" s="7"/>
      <c r="I44" s="7"/>
      <c r="J44" s="7"/>
      <c r="K44" s="7">
        <f t="shared" si="7"/>
        <v>0</v>
      </c>
      <c r="L44" s="7"/>
      <c r="M44" s="7"/>
      <c r="N44" s="7"/>
      <c r="O44" s="7"/>
      <c r="P44" s="7"/>
      <c r="Q44" s="7" t="s">
        <v>74</v>
      </c>
      <c r="R44" s="7">
        <f t="shared" si="9"/>
        <v>42.6</v>
      </c>
      <c r="S44" s="13">
        <v>42.6</v>
      </c>
      <c r="T44" s="13"/>
      <c r="U44" s="13"/>
      <c r="V44" s="7"/>
      <c r="W44" s="7" t="s">
        <v>107</v>
      </c>
      <c r="X44" s="7">
        <v>2130504</v>
      </c>
      <c r="Y44" s="7">
        <f t="shared" si="11"/>
        <v>42.6</v>
      </c>
      <c r="Z44" s="7">
        <v>42.6</v>
      </c>
      <c r="AA44" s="7"/>
      <c r="AB44" s="7"/>
      <c r="AC44" s="7"/>
      <c r="AD44" s="21">
        <f t="shared" si="4"/>
        <v>1</v>
      </c>
      <c r="AE44" s="7" t="s">
        <v>75</v>
      </c>
      <c r="AF44" s="7"/>
    </row>
    <row r="45" s="1" customFormat="1" ht="54" hidden="1" spans="1:32">
      <c r="A45" s="7"/>
      <c r="B45" s="7" t="s">
        <v>76</v>
      </c>
      <c r="C45" s="1" t="s">
        <v>77</v>
      </c>
      <c r="D45" s="7">
        <v>2210105</v>
      </c>
      <c r="E45" s="7" t="s">
        <v>75</v>
      </c>
      <c r="F45" s="7">
        <f t="shared" si="5"/>
        <v>85.8</v>
      </c>
      <c r="G45" s="7">
        <v>85.8</v>
      </c>
      <c r="H45" s="7"/>
      <c r="I45" s="7"/>
      <c r="J45" s="7"/>
      <c r="K45" s="7">
        <f t="shared" si="7"/>
        <v>0.4</v>
      </c>
      <c r="L45" s="7">
        <v>0.4</v>
      </c>
      <c r="M45" s="7"/>
      <c r="N45" s="7"/>
      <c r="O45" s="7"/>
      <c r="P45" s="21">
        <f t="shared" si="20"/>
        <v>0.00466200466200466</v>
      </c>
      <c r="Q45" s="7" t="s">
        <v>74</v>
      </c>
      <c r="R45" s="7">
        <f t="shared" si="9"/>
        <v>0.4</v>
      </c>
      <c r="S45" s="13">
        <v>0.4</v>
      </c>
      <c r="T45" s="13"/>
      <c r="U45" s="13"/>
      <c r="V45" s="7"/>
      <c r="W45" s="7" t="s">
        <v>107</v>
      </c>
      <c r="X45" s="7">
        <v>2130504</v>
      </c>
      <c r="Y45" s="7">
        <f t="shared" si="11"/>
        <v>0.4</v>
      </c>
      <c r="Z45" s="7">
        <v>0.4</v>
      </c>
      <c r="AA45" s="7"/>
      <c r="AB45" s="7"/>
      <c r="AC45" s="7"/>
      <c r="AD45" s="21">
        <f t="shared" si="4"/>
        <v>1</v>
      </c>
      <c r="AE45" s="7" t="s">
        <v>75</v>
      </c>
      <c r="AF45" s="7" t="s">
        <v>111</v>
      </c>
    </row>
    <row r="46" s="1" customFormat="1" ht="54" hidden="1" spans="1:32">
      <c r="A46" s="7"/>
      <c r="B46" s="7" t="s">
        <v>76</v>
      </c>
      <c r="C46" s="7" t="s">
        <v>78</v>
      </c>
      <c r="D46" s="7">
        <v>2210105</v>
      </c>
      <c r="E46" s="7" t="s">
        <v>75</v>
      </c>
      <c r="F46" s="7">
        <f t="shared" si="5"/>
        <v>144.4</v>
      </c>
      <c r="G46" s="7">
        <v>144.4</v>
      </c>
      <c r="H46" s="7"/>
      <c r="I46" s="7"/>
      <c r="J46" s="7"/>
      <c r="K46" s="7">
        <f t="shared" si="7"/>
        <v>99</v>
      </c>
      <c r="L46" s="7">
        <v>99</v>
      </c>
      <c r="M46" s="7"/>
      <c r="N46" s="7"/>
      <c r="O46" s="7"/>
      <c r="P46" s="21">
        <f t="shared" si="20"/>
        <v>0.685595567867036</v>
      </c>
      <c r="Q46" s="7" t="s">
        <v>74</v>
      </c>
      <c r="R46" s="7">
        <f t="shared" si="9"/>
        <v>99</v>
      </c>
      <c r="S46" s="13">
        <v>99</v>
      </c>
      <c r="T46" s="13"/>
      <c r="U46" s="13"/>
      <c r="V46" s="7"/>
      <c r="W46" s="7" t="s">
        <v>107</v>
      </c>
      <c r="X46" s="7">
        <v>2130504</v>
      </c>
      <c r="Y46" s="7">
        <f t="shared" si="11"/>
        <v>86.9</v>
      </c>
      <c r="Z46" s="7">
        <v>86.9</v>
      </c>
      <c r="AA46" s="7"/>
      <c r="AB46" s="7"/>
      <c r="AC46" s="7"/>
      <c r="AD46" s="21">
        <f t="shared" si="4"/>
        <v>0.877777777777778</v>
      </c>
      <c r="AE46" s="7" t="s">
        <v>75</v>
      </c>
      <c r="AF46" s="7" t="s">
        <v>111</v>
      </c>
    </row>
    <row r="47" s="1" customFormat="1" ht="27" spans="1:32">
      <c r="A47" s="7"/>
      <c r="B47" s="7" t="s">
        <v>62</v>
      </c>
      <c r="C47" s="12" t="s">
        <v>79</v>
      </c>
      <c r="D47" s="7">
        <v>2130199</v>
      </c>
      <c r="E47" s="7" t="s">
        <v>24</v>
      </c>
      <c r="F47" s="7">
        <f t="shared" si="5"/>
        <v>0</v>
      </c>
      <c r="G47" s="7"/>
      <c r="H47" s="7"/>
      <c r="I47" s="7"/>
      <c r="J47" s="7"/>
      <c r="K47" s="7">
        <f t="shared" si="7"/>
        <v>0</v>
      </c>
      <c r="L47" s="7"/>
      <c r="M47" s="7"/>
      <c r="N47" s="7"/>
      <c r="O47" s="7"/>
      <c r="P47" s="7"/>
      <c r="Q47" s="7" t="s">
        <v>74</v>
      </c>
      <c r="R47" s="7">
        <f t="shared" si="9"/>
        <v>32</v>
      </c>
      <c r="S47" s="13">
        <v>32</v>
      </c>
      <c r="T47" s="13"/>
      <c r="U47" s="13"/>
      <c r="V47" s="7"/>
      <c r="W47" s="7" t="s">
        <v>107</v>
      </c>
      <c r="X47" s="7">
        <v>2130504</v>
      </c>
      <c r="Y47" s="7">
        <f t="shared" si="11"/>
        <v>31.4</v>
      </c>
      <c r="Z47" s="7">
        <v>31.4</v>
      </c>
      <c r="AA47" s="7"/>
      <c r="AB47" s="7"/>
      <c r="AC47" s="7"/>
      <c r="AD47" s="21">
        <f t="shared" si="4"/>
        <v>0.98125</v>
      </c>
      <c r="AE47" s="7" t="s">
        <v>75</v>
      </c>
      <c r="AF47" s="7"/>
    </row>
    <row r="48" s="1" customFormat="1" ht="27" spans="1:32">
      <c r="A48" s="7"/>
      <c r="B48" s="7" t="s">
        <v>80</v>
      </c>
      <c r="C48" s="12" t="s">
        <v>81</v>
      </c>
      <c r="D48" s="7">
        <v>2130299</v>
      </c>
      <c r="E48" s="7" t="s">
        <v>52</v>
      </c>
      <c r="F48" s="7">
        <f t="shared" si="5"/>
        <v>0</v>
      </c>
      <c r="G48" s="7"/>
      <c r="H48" s="7"/>
      <c r="I48" s="7"/>
      <c r="J48" s="7"/>
      <c r="K48" s="7">
        <f t="shared" si="7"/>
        <v>0</v>
      </c>
      <c r="L48" s="7"/>
      <c r="M48" s="7"/>
      <c r="N48" s="7"/>
      <c r="O48" s="7"/>
      <c r="P48" s="7"/>
      <c r="Q48" s="7" t="s">
        <v>74</v>
      </c>
      <c r="R48" s="7">
        <f t="shared" si="9"/>
        <v>10.6</v>
      </c>
      <c r="S48" s="13">
        <v>10.6</v>
      </c>
      <c r="T48" s="13"/>
      <c r="U48" s="13"/>
      <c r="V48" s="7"/>
      <c r="W48" s="7" t="s">
        <v>107</v>
      </c>
      <c r="X48" s="7">
        <v>2130504</v>
      </c>
      <c r="Y48" s="7">
        <f t="shared" si="11"/>
        <v>10</v>
      </c>
      <c r="Z48" s="7">
        <v>10</v>
      </c>
      <c r="AA48" s="7"/>
      <c r="AB48" s="7"/>
      <c r="AC48" s="7"/>
      <c r="AD48" s="21">
        <f t="shared" si="4"/>
        <v>0.943396226415094</v>
      </c>
      <c r="AE48" s="7" t="s">
        <v>75</v>
      </c>
      <c r="AF48" s="7"/>
    </row>
    <row r="49" s="1" customFormat="1" ht="27" hidden="1" spans="1:32">
      <c r="A49" s="7"/>
      <c r="B49" s="7" t="s">
        <v>37</v>
      </c>
      <c r="C49" s="12" t="s">
        <v>38</v>
      </c>
      <c r="D49" s="7">
        <v>2140602</v>
      </c>
      <c r="E49" s="7" t="s">
        <v>39</v>
      </c>
      <c r="F49" s="7">
        <f t="shared" si="5"/>
        <v>0</v>
      </c>
      <c r="G49" s="7"/>
      <c r="H49" s="7"/>
      <c r="I49" s="7"/>
      <c r="J49" s="7"/>
      <c r="K49" s="7">
        <f t="shared" si="7"/>
        <v>0</v>
      </c>
      <c r="L49" s="7"/>
      <c r="M49" s="7"/>
      <c r="N49" s="7"/>
      <c r="O49" s="7"/>
      <c r="P49" s="7"/>
      <c r="Q49" s="7" t="s">
        <v>74</v>
      </c>
      <c r="R49" s="7">
        <f t="shared" si="9"/>
        <v>10.2</v>
      </c>
      <c r="S49" s="13">
        <v>10.2</v>
      </c>
      <c r="T49" s="13"/>
      <c r="U49" s="13"/>
      <c r="V49" s="7"/>
      <c r="W49" s="7" t="s">
        <v>107</v>
      </c>
      <c r="X49" s="7">
        <v>2130504</v>
      </c>
      <c r="Y49" s="7">
        <f t="shared" si="11"/>
        <v>0</v>
      </c>
      <c r="Z49" s="7"/>
      <c r="AA49" s="7"/>
      <c r="AB49" s="7"/>
      <c r="AC49" s="7"/>
      <c r="AD49" s="21">
        <f t="shared" si="4"/>
        <v>0</v>
      </c>
      <c r="AE49" s="7" t="s">
        <v>75</v>
      </c>
      <c r="AF49" s="7"/>
    </row>
    <row r="50" s="1" customFormat="1" ht="27" spans="1:32">
      <c r="A50" s="7"/>
      <c r="B50" s="7" t="s">
        <v>62</v>
      </c>
      <c r="C50" s="12" t="s">
        <v>79</v>
      </c>
      <c r="D50" s="7">
        <v>2130199</v>
      </c>
      <c r="E50" s="7" t="s">
        <v>24</v>
      </c>
      <c r="F50" s="7">
        <f t="shared" si="5"/>
        <v>396</v>
      </c>
      <c r="G50" s="7">
        <v>396</v>
      </c>
      <c r="H50" s="7"/>
      <c r="I50" s="7"/>
      <c r="J50" s="7"/>
      <c r="K50" s="7">
        <f t="shared" si="7"/>
        <v>396</v>
      </c>
      <c r="L50" s="7">
        <v>396</v>
      </c>
      <c r="M50" s="7"/>
      <c r="N50" s="7"/>
      <c r="O50" s="7"/>
      <c r="P50" s="21">
        <f t="shared" ref="P50:P56" si="21">K50/F50</f>
        <v>1</v>
      </c>
      <c r="Q50" s="7" t="s">
        <v>74</v>
      </c>
      <c r="R50" s="7">
        <f t="shared" si="9"/>
        <v>364</v>
      </c>
      <c r="S50" s="13">
        <v>364</v>
      </c>
      <c r="T50" s="13"/>
      <c r="U50" s="13"/>
      <c r="V50" s="7"/>
      <c r="W50" s="7" t="s">
        <v>107</v>
      </c>
      <c r="X50" s="7">
        <v>2130504</v>
      </c>
      <c r="Y50" s="7">
        <f t="shared" si="11"/>
        <v>0</v>
      </c>
      <c r="Z50" s="7"/>
      <c r="AA50" s="7"/>
      <c r="AB50" s="7"/>
      <c r="AC50" s="7"/>
      <c r="AD50" s="21">
        <f t="shared" si="4"/>
        <v>0</v>
      </c>
      <c r="AE50" s="7" t="s">
        <v>75</v>
      </c>
      <c r="AF50" s="7"/>
    </row>
    <row r="51" s="1" customFormat="1" ht="27" hidden="1" spans="1:32">
      <c r="A51" s="7"/>
      <c r="B51" s="7" t="s">
        <v>20</v>
      </c>
      <c r="C51" s="12" t="s">
        <v>21</v>
      </c>
      <c r="D51" s="7">
        <v>2130505</v>
      </c>
      <c r="E51" s="7" t="s">
        <v>22</v>
      </c>
      <c r="F51" s="7">
        <f t="shared" si="5"/>
        <v>0</v>
      </c>
      <c r="G51" s="7"/>
      <c r="H51" s="7"/>
      <c r="I51" s="7"/>
      <c r="J51" s="7"/>
      <c r="K51" s="7">
        <f t="shared" si="7"/>
        <v>0</v>
      </c>
      <c r="L51" s="7"/>
      <c r="M51" s="7"/>
      <c r="N51" s="7"/>
      <c r="O51" s="7"/>
      <c r="P51" s="7"/>
      <c r="Q51" s="7" t="s">
        <v>83</v>
      </c>
      <c r="R51" s="7">
        <f t="shared" si="9"/>
        <v>143</v>
      </c>
      <c r="S51" s="13">
        <v>143</v>
      </c>
      <c r="T51" s="13"/>
      <c r="U51" s="13"/>
      <c r="V51" s="7"/>
      <c r="W51" s="7" t="s">
        <v>107</v>
      </c>
      <c r="X51" s="7">
        <v>2130504</v>
      </c>
      <c r="Y51" s="7">
        <f t="shared" si="11"/>
        <v>109.592879</v>
      </c>
      <c r="Z51" s="7">
        <v>109.592879</v>
      </c>
      <c r="AA51" s="7"/>
      <c r="AB51" s="7"/>
      <c r="AC51" s="7"/>
      <c r="AD51" s="21">
        <f t="shared" si="4"/>
        <v>0.766383769230769</v>
      </c>
      <c r="AE51" s="7" t="s">
        <v>22</v>
      </c>
      <c r="AF51" s="7"/>
    </row>
    <row r="52" s="1" customFormat="1" ht="27" hidden="1" spans="1:32">
      <c r="A52" s="7"/>
      <c r="B52" s="7" t="s">
        <v>69</v>
      </c>
      <c r="C52" s="7" t="s">
        <v>70</v>
      </c>
      <c r="D52" s="7">
        <v>2110402</v>
      </c>
      <c r="E52" s="7"/>
      <c r="F52" s="7">
        <f t="shared" si="5"/>
        <v>0</v>
      </c>
      <c r="G52" s="7"/>
      <c r="H52" s="7"/>
      <c r="I52" s="7"/>
      <c r="J52" s="7"/>
      <c r="K52" s="7">
        <f t="shared" si="7"/>
        <v>0</v>
      </c>
      <c r="L52" s="7"/>
      <c r="M52" s="7"/>
      <c r="N52" s="7"/>
      <c r="O52" s="7"/>
      <c r="P52" s="7"/>
      <c r="Q52" s="7" t="s">
        <v>83</v>
      </c>
      <c r="R52" s="7">
        <f t="shared" si="9"/>
        <v>4</v>
      </c>
      <c r="S52" s="13">
        <v>4</v>
      </c>
      <c r="T52" s="13"/>
      <c r="U52" s="13"/>
      <c r="V52" s="7"/>
      <c r="W52" s="7" t="s">
        <v>107</v>
      </c>
      <c r="X52" s="7">
        <v>2130504</v>
      </c>
      <c r="Y52" s="7">
        <f t="shared" si="11"/>
        <v>0</v>
      </c>
      <c r="Z52" s="7"/>
      <c r="AA52" s="7"/>
      <c r="AB52" s="7"/>
      <c r="AC52" s="7"/>
      <c r="AD52" s="21">
        <f t="shared" si="4"/>
        <v>0</v>
      </c>
      <c r="AE52" s="7" t="s">
        <v>22</v>
      </c>
      <c r="AF52" s="7"/>
    </row>
    <row r="53" s="1" customFormat="1" ht="54" spans="1:32">
      <c r="A53" s="7"/>
      <c r="B53" s="7" t="s">
        <v>80</v>
      </c>
      <c r="C53" s="12" t="s">
        <v>84</v>
      </c>
      <c r="D53" s="7">
        <v>2130205</v>
      </c>
      <c r="E53" s="7" t="s">
        <v>52</v>
      </c>
      <c r="F53" s="7">
        <f t="shared" si="5"/>
        <v>922.57</v>
      </c>
      <c r="G53" s="7">
        <v>922.57</v>
      </c>
      <c r="H53" s="7"/>
      <c r="I53" s="7"/>
      <c r="J53" s="7"/>
      <c r="K53" s="7">
        <f t="shared" si="7"/>
        <v>20</v>
      </c>
      <c r="L53" s="7">
        <v>20</v>
      </c>
      <c r="M53" s="7"/>
      <c r="N53" s="7"/>
      <c r="O53" s="7"/>
      <c r="P53" s="21">
        <f t="shared" si="21"/>
        <v>0.0216785718156888</v>
      </c>
      <c r="Q53" s="7" t="s">
        <v>83</v>
      </c>
      <c r="R53" s="7">
        <f t="shared" si="9"/>
        <v>20</v>
      </c>
      <c r="S53" s="13">
        <v>20</v>
      </c>
      <c r="T53" s="13"/>
      <c r="U53" s="13"/>
      <c r="V53" s="7"/>
      <c r="W53" s="7" t="s">
        <v>107</v>
      </c>
      <c r="X53" s="7">
        <v>2130504</v>
      </c>
      <c r="Y53" s="7">
        <f t="shared" si="11"/>
        <v>18.77165</v>
      </c>
      <c r="Z53" s="7">
        <v>18.77165</v>
      </c>
      <c r="AA53" s="7"/>
      <c r="AB53" s="7"/>
      <c r="AC53" s="7"/>
      <c r="AD53" s="21">
        <f t="shared" si="4"/>
        <v>0.9385825</v>
      </c>
      <c r="AE53" s="7" t="s">
        <v>22</v>
      </c>
      <c r="AF53" s="7" t="s">
        <v>112</v>
      </c>
    </row>
    <row r="54" s="1" customFormat="1" ht="54" spans="1:32">
      <c r="A54" s="7"/>
      <c r="B54" s="7" t="s">
        <v>80</v>
      </c>
      <c r="C54" s="12" t="s">
        <v>81</v>
      </c>
      <c r="D54" s="7">
        <v>2130299</v>
      </c>
      <c r="E54" s="7" t="s">
        <v>52</v>
      </c>
      <c r="F54" s="7">
        <f t="shared" si="5"/>
        <v>506.1</v>
      </c>
      <c r="G54" s="7">
        <v>506.1</v>
      </c>
      <c r="H54" s="7"/>
      <c r="I54" s="7"/>
      <c r="J54" s="7"/>
      <c r="K54" s="7">
        <f t="shared" si="7"/>
        <v>116.8</v>
      </c>
      <c r="L54" s="7">
        <v>116.8</v>
      </c>
      <c r="M54" s="7"/>
      <c r="N54" s="7"/>
      <c r="O54" s="7"/>
      <c r="P54" s="21">
        <f t="shared" si="21"/>
        <v>0.230784429954554</v>
      </c>
      <c r="Q54" s="7" t="s">
        <v>83</v>
      </c>
      <c r="R54" s="7">
        <f t="shared" si="9"/>
        <v>106.2</v>
      </c>
      <c r="S54" s="13">
        <v>106.2</v>
      </c>
      <c r="T54" s="13"/>
      <c r="U54" s="13"/>
      <c r="V54" s="7"/>
      <c r="W54" s="7" t="s">
        <v>107</v>
      </c>
      <c r="X54" s="7">
        <v>2130504</v>
      </c>
      <c r="Y54" s="7">
        <f t="shared" si="11"/>
        <v>90.5512</v>
      </c>
      <c r="Z54" s="7">
        <f>63.425+27.1262</f>
        <v>90.5512</v>
      </c>
      <c r="AA54" s="7"/>
      <c r="AB54" s="7"/>
      <c r="AC54" s="7"/>
      <c r="AD54" s="21">
        <f t="shared" si="4"/>
        <v>0.852647834274953</v>
      </c>
      <c r="AE54" s="7" t="s">
        <v>22</v>
      </c>
      <c r="AF54" s="7" t="s">
        <v>112</v>
      </c>
    </row>
    <row r="55" s="1" customFormat="1" ht="27" hidden="1" spans="1:32">
      <c r="A55" s="7"/>
      <c r="B55" s="7" t="s">
        <v>85</v>
      </c>
      <c r="C55" s="12" t="s">
        <v>86</v>
      </c>
      <c r="D55" s="7">
        <v>2070904</v>
      </c>
      <c r="E55" s="7" t="s">
        <v>87</v>
      </c>
      <c r="F55" s="7">
        <f t="shared" si="5"/>
        <v>23</v>
      </c>
      <c r="G55" s="7">
        <v>23</v>
      </c>
      <c r="H55" s="7"/>
      <c r="I55" s="7"/>
      <c r="J55" s="7"/>
      <c r="K55" s="7">
        <f t="shared" si="7"/>
        <v>23</v>
      </c>
      <c r="L55" s="7">
        <v>23</v>
      </c>
      <c r="M55" s="7"/>
      <c r="N55" s="7"/>
      <c r="O55" s="7"/>
      <c r="P55" s="21">
        <f t="shared" si="21"/>
        <v>1</v>
      </c>
      <c r="Q55" s="7" t="s">
        <v>83</v>
      </c>
      <c r="R55" s="7">
        <f t="shared" si="9"/>
        <v>23</v>
      </c>
      <c r="S55" s="13">
        <v>23</v>
      </c>
      <c r="T55" s="13"/>
      <c r="U55" s="13"/>
      <c r="V55" s="7"/>
      <c r="W55" s="7" t="s">
        <v>107</v>
      </c>
      <c r="X55" s="7">
        <v>2130504</v>
      </c>
      <c r="Y55" s="7">
        <f t="shared" si="11"/>
        <v>0</v>
      </c>
      <c r="Z55" s="7"/>
      <c r="AA55" s="7"/>
      <c r="AB55" s="7"/>
      <c r="AC55" s="7"/>
      <c r="AD55" s="21">
        <f t="shared" si="4"/>
        <v>0</v>
      </c>
      <c r="AE55" s="7" t="s">
        <v>22</v>
      </c>
      <c r="AF55" s="7"/>
    </row>
    <row r="56" s="1" customFormat="1" ht="27" hidden="1" spans="1:32">
      <c r="A56" s="7"/>
      <c r="B56" s="7" t="s">
        <v>85</v>
      </c>
      <c r="C56" s="12" t="s">
        <v>88</v>
      </c>
      <c r="D56" s="7">
        <v>2070904</v>
      </c>
      <c r="E56" s="7" t="s">
        <v>87</v>
      </c>
      <c r="F56" s="7">
        <f t="shared" si="5"/>
        <v>7.8</v>
      </c>
      <c r="G56" s="7">
        <v>7.8</v>
      </c>
      <c r="H56" s="7"/>
      <c r="I56" s="7"/>
      <c r="J56" s="7"/>
      <c r="K56" s="7">
        <f t="shared" si="7"/>
        <v>7.8</v>
      </c>
      <c r="L56" s="7">
        <v>7.8</v>
      </c>
      <c r="M56" s="7"/>
      <c r="N56" s="7"/>
      <c r="O56" s="7"/>
      <c r="P56" s="21">
        <f t="shared" si="21"/>
        <v>1</v>
      </c>
      <c r="Q56" s="7" t="s">
        <v>83</v>
      </c>
      <c r="R56" s="7">
        <f t="shared" si="9"/>
        <v>7.8</v>
      </c>
      <c r="S56" s="13">
        <v>7.8</v>
      </c>
      <c r="T56" s="13"/>
      <c r="U56" s="13"/>
      <c r="V56" s="7"/>
      <c r="W56" s="7" t="s">
        <v>107</v>
      </c>
      <c r="X56" s="7">
        <v>2130504</v>
      </c>
      <c r="Y56" s="7">
        <f t="shared" si="11"/>
        <v>0</v>
      </c>
      <c r="Z56" s="7"/>
      <c r="AA56" s="7"/>
      <c r="AB56" s="7"/>
      <c r="AC56" s="7"/>
      <c r="AD56" s="21">
        <f t="shared" si="4"/>
        <v>0</v>
      </c>
      <c r="AE56" s="7" t="s">
        <v>22</v>
      </c>
      <c r="AF56" s="7"/>
    </row>
    <row r="57" s="1" customFormat="1" ht="27" hidden="1" spans="1:32">
      <c r="A57" s="7"/>
      <c r="B57" s="7" t="s">
        <v>20</v>
      </c>
      <c r="C57" s="7" t="s">
        <v>21</v>
      </c>
      <c r="D57" s="7">
        <v>2130505</v>
      </c>
      <c r="E57" s="7" t="s">
        <v>22</v>
      </c>
      <c r="F57" s="7">
        <f t="shared" si="5"/>
        <v>0</v>
      </c>
      <c r="G57" s="7"/>
      <c r="H57" s="7"/>
      <c r="I57" s="7"/>
      <c r="J57" s="7"/>
      <c r="K57" s="7">
        <f t="shared" si="7"/>
        <v>0</v>
      </c>
      <c r="L57" s="7"/>
      <c r="M57" s="7"/>
      <c r="N57" s="7"/>
      <c r="O57" s="7"/>
      <c r="P57" s="7"/>
      <c r="Q57" s="7" t="s">
        <v>89</v>
      </c>
      <c r="R57" s="7">
        <f t="shared" si="9"/>
        <v>392</v>
      </c>
      <c r="S57" s="13">
        <v>392</v>
      </c>
      <c r="T57" s="13"/>
      <c r="U57" s="13"/>
      <c r="V57" s="7"/>
      <c r="W57" s="7" t="s">
        <v>107</v>
      </c>
      <c r="X57" s="7">
        <v>2130504</v>
      </c>
      <c r="Y57" s="7">
        <f t="shared" si="11"/>
        <v>379.59936</v>
      </c>
      <c r="Z57" s="7">
        <f>363.65475+15.94461</f>
        <v>379.59936</v>
      </c>
      <c r="AA57" s="7"/>
      <c r="AB57" s="7"/>
      <c r="AC57" s="7"/>
      <c r="AD57" s="21">
        <f t="shared" si="4"/>
        <v>0.968365714285714</v>
      </c>
      <c r="AE57" s="7" t="s">
        <v>22</v>
      </c>
      <c r="AF57" s="7"/>
    </row>
    <row r="58" s="1" customFormat="1" ht="27" spans="1:32">
      <c r="A58" s="7"/>
      <c r="B58" s="7" t="s">
        <v>27</v>
      </c>
      <c r="C58" s="12" t="s">
        <v>61</v>
      </c>
      <c r="D58" s="7">
        <v>2130399</v>
      </c>
      <c r="E58" s="7" t="s">
        <v>29</v>
      </c>
      <c r="F58" s="7">
        <f t="shared" si="5"/>
        <v>880</v>
      </c>
      <c r="G58" s="7">
        <v>880</v>
      </c>
      <c r="H58" s="7"/>
      <c r="I58" s="7"/>
      <c r="J58" s="7"/>
      <c r="K58" s="7">
        <f t="shared" si="7"/>
        <v>800</v>
      </c>
      <c r="L58" s="7">
        <v>800</v>
      </c>
      <c r="M58" s="7"/>
      <c r="N58" s="7"/>
      <c r="O58" s="7"/>
      <c r="P58" s="21">
        <f t="shared" ref="P58:P63" si="22">K58/F58</f>
        <v>0.909090909090909</v>
      </c>
      <c r="Q58" s="7" t="s">
        <v>89</v>
      </c>
      <c r="R58" s="7">
        <f t="shared" si="9"/>
        <v>530</v>
      </c>
      <c r="S58" s="13">
        <v>530</v>
      </c>
      <c r="T58" s="13"/>
      <c r="U58" s="13"/>
      <c r="V58" s="7"/>
      <c r="W58" s="7" t="s">
        <v>107</v>
      </c>
      <c r="X58" s="7">
        <v>2130504</v>
      </c>
      <c r="Y58" s="7">
        <f t="shared" si="11"/>
        <v>392.68732</v>
      </c>
      <c r="Z58" s="7">
        <f>213.5725+179.11482</f>
        <v>392.68732</v>
      </c>
      <c r="AA58" s="7"/>
      <c r="AB58" s="7"/>
      <c r="AC58" s="7"/>
      <c r="AD58" s="21">
        <f t="shared" si="4"/>
        <v>0.740919471698113</v>
      </c>
      <c r="AE58" s="7" t="s">
        <v>22</v>
      </c>
      <c r="AF58" s="7"/>
    </row>
    <row r="59" s="1" customFormat="1" ht="27" hidden="1" spans="1:32">
      <c r="A59" s="7"/>
      <c r="B59" s="7" t="s">
        <v>20</v>
      </c>
      <c r="C59" s="7" t="s">
        <v>21</v>
      </c>
      <c r="D59" s="7">
        <v>2130505</v>
      </c>
      <c r="E59" s="7" t="s">
        <v>22</v>
      </c>
      <c r="F59" s="7">
        <f t="shared" si="5"/>
        <v>0</v>
      </c>
      <c r="G59" s="7"/>
      <c r="H59" s="7"/>
      <c r="I59" s="7"/>
      <c r="J59" s="7"/>
      <c r="K59" s="7">
        <f t="shared" si="7"/>
        <v>0</v>
      </c>
      <c r="L59" s="7"/>
      <c r="M59" s="7"/>
      <c r="N59" s="7"/>
      <c r="O59" s="7"/>
      <c r="P59" s="7"/>
      <c r="Q59" s="7" t="s">
        <v>90</v>
      </c>
      <c r="R59" s="7">
        <f t="shared" si="9"/>
        <v>150</v>
      </c>
      <c r="S59" s="13">
        <v>150</v>
      </c>
      <c r="T59" s="13"/>
      <c r="U59" s="13"/>
      <c r="V59" s="7"/>
      <c r="W59" s="7" t="s">
        <v>109</v>
      </c>
      <c r="X59" s="7">
        <v>2130505</v>
      </c>
      <c r="Y59" s="7">
        <f t="shared" si="11"/>
        <v>150</v>
      </c>
      <c r="Z59" s="7">
        <v>150</v>
      </c>
      <c r="AA59" s="7"/>
      <c r="AB59" s="7"/>
      <c r="AC59" s="7"/>
      <c r="AD59" s="21">
        <f t="shared" si="4"/>
        <v>1</v>
      </c>
      <c r="AE59" s="7" t="s">
        <v>31</v>
      </c>
      <c r="AF59" s="7"/>
    </row>
    <row r="60" s="1" customFormat="1" ht="27" hidden="1" spans="1:32">
      <c r="A60" s="7"/>
      <c r="B60" s="7" t="s">
        <v>20</v>
      </c>
      <c r="C60" s="7" t="s">
        <v>46</v>
      </c>
      <c r="D60" s="7">
        <v>2130599</v>
      </c>
      <c r="E60" s="7" t="s">
        <v>22</v>
      </c>
      <c r="F60" s="7">
        <f t="shared" si="5"/>
        <v>586</v>
      </c>
      <c r="G60" s="7">
        <v>586</v>
      </c>
      <c r="H60" s="7"/>
      <c r="I60" s="7"/>
      <c r="J60" s="7"/>
      <c r="K60" s="7">
        <f t="shared" si="7"/>
        <v>586</v>
      </c>
      <c r="L60" s="7">
        <v>586</v>
      </c>
      <c r="M60" s="7"/>
      <c r="N60" s="7"/>
      <c r="O60" s="7"/>
      <c r="P60" s="21">
        <f t="shared" si="22"/>
        <v>1</v>
      </c>
      <c r="Q60" s="7" t="s">
        <v>90</v>
      </c>
      <c r="R60" s="7">
        <f t="shared" si="9"/>
        <v>86</v>
      </c>
      <c r="S60" s="7">
        <v>86</v>
      </c>
      <c r="T60" s="7"/>
      <c r="U60" s="7"/>
      <c r="V60" s="7"/>
      <c r="W60" s="7" t="s">
        <v>109</v>
      </c>
      <c r="X60" s="7">
        <v>2130599</v>
      </c>
      <c r="Y60" s="7">
        <f t="shared" si="11"/>
        <v>0</v>
      </c>
      <c r="Z60" s="7"/>
      <c r="AA60" s="7"/>
      <c r="AB60" s="7"/>
      <c r="AC60" s="7"/>
      <c r="AD60" s="21">
        <f t="shared" si="4"/>
        <v>0</v>
      </c>
      <c r="AE60" s="7" t="s">
        <v>31</v>
      </c>
      <c r="AF60" s="7"/>
    </row>
    <row r="61" s="1" customFormat="1" ht="27" hidden="1" spans="1:32">
      <c r="A61" s="7"/>
      <c r="B61" s="7" t="s">
        <v>25</v>
      </c>
      <c r="C61" s="7" t="s">
        <v>26</v>
      </c>
      <c r="D61" s="7">
        <v>2130599</v>
      </c>
      <c r="E61" s="7" t="s">
        <v>22</v>
      </c>
      <c r="F61" s="7">
        <f t="shared" si="5"/>
        <v>0</v>
      </c>
      <c r="G61" s="7"/>
      <c r="H61" s="7"/>
      <c r="I61" s="7"/>
      <c r="J61" s="7"/>
      <c r="K61" s="7">
        <f t="shared" si="7"/>
        <v>0</v>
      </c>
      <c r="L61" s="7"/>
      <c r="M61" s="7"/>
      <c r="N61" s="7"/>
      <c r="O61" s="7"/>
      <c r="P61" s="7"/>
      <c r="Q61" s="7" t="s">
        <v>90</v>
      </c>
      <c r="R61" s="7">
        <f t="shared" si="9"/>
        <v>19</v>
      </c>
      <c r="S61" s="7"/>
      <c r="T61" s="7">
        <v>19</v>
      </c>
      <c r="U61" s="7"/>
      <c r="V61" s="7"/>
      <c r="W61" s="7" t="s">
        <v>109</v>
      </c>
      <c r="X61" s="7">
        <v>2130599</v>
      </c>
      <c r="Y61" s="7">
        <f t="shared" si="11"/>
        <v>0</v>
      </c>
      <c r="Z61" s="7"/>
      <c r="AA61" s="7"/>
      <c r="AB61" s="7"/>
      <c r="AC61" s="7"/>
      <c r="AD61" s="21">
        <f t="shared" si="4"/>
        <v>0</v>
      </c>
      <c r="AE61" s="7" t="s">
        <v>31</v>
      </c>
      <c r="AF61" s="7"/>
    </row>
    <row r="62" s="1" customFormat="1" ht="54" spans="1:32">
      <c r="A62" s="7"/>
      <c r="B62" s="7" t="s">
        <v>27</v>
      </c>
      <c r="C62" s="7" t="s">
        <v>28</v>
      </c>
      <c r="D62" s="7">
        <v>2130399</v>
      </c>
      <c r="E62" s="7" t="s">
        <v>29</v>
      </c>
      <c r="F62" s="7">
        <f t="shared" si="5"/>
        <v>768</v>
      </c>
      <c r="G62" s="7">
        <v>768</v>
      </c>
      <c r="H62" s="7"/>
      <c r="I62" s="7"/>
      <c r="J62" s="7"/>
      <c r="K62" s="7">
        <f t="shared" si="7"/>
        <v>748</v>
      </c>
      <c r="L62" s="7">
        <v>748</v>
      </c>
      <c r="M62" s="7"/>
      <c r="N62" s="7"/>
      <c r="O62" s="7"/>
      <c r="P62" s="21">
        <f t="shared" si="22"/>
        <v>0.973958333333333</v>
      </c>
      <c r="Q62" s="7" t="s">
        <v>91</v>
      </c>
      <c r="R62" s="7">
        <f t="shared" si="9"/>
        <v>332</v>
      </c>
      <c r="S62" s="7">
        <v>332</v>
      </c>
      <c r="T62" s="7"/>
      <c r="U62" s="7"/>
      <c r="V62" s="7"/>
      <c r="W62" s="7" t="s">
        <v>107</v>
      </c>
      <c r="X62" s="7">
        <v>2130504</v>
      </c>
      <c r="Y62" s="7">
        <f t="shared" si="11"/>
        <v>200</v>
      </c>
      <c r="Z62" s="7">
        <v>200</v>
      </c>
      <c r="AA62" s="7"/>
      <c r="AB62" s="7"/>
      <c r="AC62" s="7"/>
      <c r="AD62" s="21">
        <f t="shared" si="4"/>
        <v>0.602409638554217</v>
      </c>
      <c r="AE62" s="7" t="s">
        <v>92</v>
      </c>
      <c r="AF62" s="7" t="s">
        <v>113</v>
      </c>
    </row>
    <row r="63" s="1" customFormat="1" ht="27" spans="1:32">
      <c r="A63" s="7"/>
      <c r="B63" s="7" t="s">
        <v>32</v>
      </c>
      <c r="C63" s="7" t="s">
        <v>33</v>
      </c>
      <c r="D63" s="7">
        <v>2130399</v>
      </c>
      <c r="E63" s="7" t="s">
        <v>29</v>
      </c>
      <c r="F63" s="7">
        <f t="shared" si="5"/>
        <v>505</v>
      </c>
      <c r="G63" s="7"/>
      <c r="H63" s="7">
        <v>505</v>
      </c>
      <c r="I63" s="7"/>
      <c r="J63" s="7"/>
      <c r="K63" s="7">
        <f t="shared" si="7"/>
        <v>505</v>
      </c>
      <c r="L63" s="7"/>
      <c r="M63" s="7">
        <v>505</v>
      </c>
      <c r="N63" s="7"/>
      <c r="O63" s="7"/>
      <c r="P63" s="21">
        <f t="shared" si="22"/>
        <v>1</v>
      </c>
      <c r="Q63" s="7" t="s">
        <v>91</v>
      </c>
      <c r="R63" s="7">
        <f t="shared" si="9"/>
        <v>83</v>
      </c>
      <c r="S63" s="7"/>
      <c r="T63" s="7">
        <v>83</v>
      </c>
      <c r="U63" s="7"/>
      <c r="V63" s="7"/>
      <c r="W63" s="7" t="s">
        <v>107</v>
      </c>
      <c r="X63" s="7">
        <v>2130504</v>
      </c>
      <c r="Y63" s="7">
        <f t="shared" si="11"/>
        <v>0</v>
      </c>
      <c r="Z63" s="7"/>
      <c r="AA63" s="7"/>
      <c r="AB63" s="7"/>
      <c r="AC63" s="7"/>
      <c r="AD63" s="21">
        <f t="shared" si="4"/>
        <v>0</v>
      </c>
      <c r="AE63" s="7" t="s">
        <v>92</v>
      </c>
      <c r="AF63" s="7"/>
    </row>
    <row r="64" s="1" customFormat="1" ht="27" spans="1:32">
      <c r="A64" s="7"/>
      <c r="B64" s="7" t="s">
        <v>32</v>
      </c>
      <c r="C64" s="7" t="s">
        <v>33</v>
      </c>
      <c r="D64" s="7">
        <v>2130399</v>
      </c>
      <c r="E64" s="7" t="s">
        <v>29</v>
      </c>
      <c r="F64" s="7">
        <f t="shared" si="5"/>
        <v>0</v>
      </c>
      <c r="G64" s="7"/>
      <c r="H64" s="7"/>
      <c r="I64" s="7"/>
      <c r="J64" s="7"/>
      <c r="K64" s="7">
        <f t="shared" si="7"/>
        <v>0</v>
      </c>
      <c r="L64" s="7"/>
      <c r="M64" s="7"/>
      <c r="N64" s="7"/>
      <c r="O64" s="7"/>
      <c r="P64" s="7"/>
      <c r="Q64" s="7" t="s">
        <v>93</v>
      </c>
      <c r="R64" s="7">
        <f t="shared" si="9"/>
        <v>222</v>
      </c>
      <c r="S64" s="7"/>
      <c r="T64" s="7">
        <v>222</v>
      </c>
      <c r="U64" s="7"/>
      <c r="V64" s="7"/>
      <c r="W64" s="7" t="s">
        <v>107</v>
      </c>
      <c r="X64" s="7">
        <v>2130504</v>
      </c>
      <c r="Y64" s="7">
        <f t="shared" si="11"/>
        <v>222</v>
      </c>
      <c r="Z64" s="7"/>
      <c r="AA64" s="7">
        <v>222</v>
      </c>
      <c r="AB64" s="7"/>
      <c r="AC64" s="7"/>
      <c r="AD64" s="21">
        <f t="shared" si="4"/>
        <v>1</v>
      </c>
      <c r="AE64" s="7" t="s">
        <v>29</v>
      </c>
      <c r="AF64" s="7"/>
    </row>
  </sheetData>
  <autoFilter ref="A6:XEU64">
    <filterColumn colId="2">
      <filters>
        <filter val="甘财农[2019]19号"/>
        <filter val="甘财农二[2019]15号"/>
        <filter val="甘财农二[2019]19号"/>
        <filter val="甘财农[2019]4号"/>
        <filter val="甘财农[2019]8号"/>
        <filter val="甘财农一[2018]124号"/>
        <filter val="甘财农一[2018]122号"/>
        <filter val="甘财农一[2018]125号"/>
        <filter val="甘财农一[2018]138号"/>
        <filter val="甘财农一[2018]137号"/>
        <filter val="甘财农二[2018]114号"/>
      </filters>
    </filterColumn>
    <extLst/>
  </autoFilter>
  <mergeCells count="19">
    <mergeCell ref="A1:AF1"/>
    <mergeCell ref="B3:J3"/>
    <mergeCell ref="K3:AE3"/>
    <mergeCell ref="F4:J4"/>
    <mergeCell ref="K4:O4"/>
    <mergeCell ref="R4:V4"/>
    <mergeCell ref="Y4:AC4"/>
    <mergeCell ref="A3:A5"/>
    <mergeCell ref="B4:B5"/>
    <mergeCell ref="C4:C5"/>
    <mergeCell ref="D4:D5"/>
    <mergeCell ref="E4:E5"/>
    <mergeCell ref="P4:P5"/>
    <mergeCell ref="Q4:Q5"/>
    <mergeCell ref="W4:W5"/>
    <mergeCell ref="X4:X5"/>
    <mergeCell ref="AD4:AD5"/>
    <mergeCell ref="AE4:AE5"/>
    <mergeCell ref="AF3:AF5"/>
  </mergeCells>
  <pageMargins left="0.75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涉农资金整合支出台账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其实很安静</cp:lastModifiedBy>
  <dcterms:created xsi:type="dcterms:W3CDTF">2019-09-03T00:45:00Z</dcterms:created>
  <cp:lastPrinted>2019-09-03T03:41:00Z</cp:lastPrinted>
  <dcterms:modified xsi:type="dcterms:W3CDTF">2019-12-10T13:03:42Z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