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9635" windowHeight="7845" activeTab="7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整体绩效" sheetId="15" r:id="rId16"/>
  </sheets>
  <externalReferences>
    <externalReference r:id="rId18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</calcChain>
</file>

<file path=xl/sharedStrings.xml><?xml version="1.0" encoding="utf-8"?>
<sst xmlns="http://schemas.openxmlformats.org/spreadsheetml/2006/main" count="497" uniqueCount="354">
  <si>
    <t>附件2</t>
  </si>
  <si>
    <t>部门/单位预算公开情况审核表</t>
  </si>
  <si>
    <t>部门（单位）名称：</t>
  </si>
  <si>
    <t>合水县肖咀乡中心小学</t>
  </si>
  <si>
    <t>单位所属部门：</t>
  </si>
  <si>
    <t>合水县教育和科学技术局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</si>
  <si>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</si>
  <si>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</si>
  <si>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</si>
  <si>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</si>
  <si>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</si>
  <si>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</si>
  <si>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</si>
  <si>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</si>
  <si>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</si>
  <si>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</si>
  <si>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</si>
  <si>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</si>
  <si>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</si>
  <si>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</si>
  <si>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</si>
  <si>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</si>
  <si>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</si>
  <si>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</si>
  <si>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</si>
  <si>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</si>
  <si>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</si>
  <si>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</si>
  <si>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</si>
  <si>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</si>
  <si>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</si>
  <si>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</si>
  <si>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</si>
  <si>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</si>
  <si>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</si>
  <si>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</si>
  <si>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</si>
  <si>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</si>
  <si>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</si>
  <si>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</si>
  <si>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</si>
  <si>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</si>
  <si>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</si>
  <si>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</si>
  <si>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</si>
  <si>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</si>
  <si>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</si>
  <si>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</si>
  <si>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</si>
  <si>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</si>
  <si>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</si>
  <si>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</si>
  <si>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</si>
  <si>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</si>
  <si>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</si>
  <si>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</si>
  <si>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</si>
  <si>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</si>
  <si>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</si>
  <si>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</si>
  <si>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</si>
  <si>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</si>
  <si>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</si>
  <si>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</si>
  <si>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</si>
  <si>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</si>
  <si>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</si>
  <si>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</si>
  <si>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</si>
  <si>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</si>
  <si>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</si>
  <si>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</si>
  <si>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</si>
  <si>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</si>
  <si>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</si>
  <si>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</si>
  <si>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t>二十、住房保障支出</t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</si>
  <si>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</si>
  <si>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</si>
  <si>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</si>
  <si>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</si>
  <si>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</si>
  <si>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</si>
  <si>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</si>
  <si>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</si>
  <si>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</si>
  <si>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</si>
  <si>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</si>
  <si>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</si>
  <si>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</si>
  <si>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</si>
  <si>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</si>
  <si>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</si>
  <si>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</si>
  <si>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</si>
  <si>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</si>
  <si>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</si>
  <si>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</si>
  <si>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</si>
  <si>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</si>
  <si>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对个人和家庭补助</t>
  </si>
  <si>
    <t xml:space="preserve">          项目经费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</si>
  <si>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</si>
  <si>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</si>
  <si>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</si>
  <si>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</si>
  <si>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</si>
  <si>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</si>
  <si>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</si>
  <si>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</si>
  <si>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</si>
  <si>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</si>
  <si>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</si>
  <si>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</si>
  <si>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</si>
  <si>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</si>
  <si>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</si>
  <si>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</si>
  <si>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</si>
  <si>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</si>
  <si>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</si>
  <si>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</si>
  <si>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总计</t>
    </r>
  </si>
  <si>
    <t>五、教育支出</t>
  </si>
  <si>
    <t xml:space="preserve">    普通教育</t>
  </si>
  <si>
    <t xml:space="preserve">      学前教育</t>
  </si>
  <si>
    <t xml:space="preserve">      小学教育</t>
  </si>
  <si>
    <t xml:space="preserve">      其他普通教育支出</t>
  </si>
  <si>
    <t>　　教育费附加安排的支出</t>
  </si>
  <si>
    <t>　　　其他教育费安排的支出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</si>
  <si>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</si>
  <si>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</si>
  <si>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</si>
  <si>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</si>
  <si>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</si>
  <si>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</si>
  <si>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</si>
  <si>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</si>
  <si>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</si>
  <si>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</si>
  <si>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</si>
  <si>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</si>
  <si>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九、医疗卫生与计划生育支出</t>
  </si>
  <si>
    <t xml:space="preserve">    行政事业单位医疗</t>
  </si>
  <si>
    <t xml:space="preserve">      行政单位医疗</t>
  </si>
  <si>
    <t xml:space="preserve">      事业单位医疗</t>
  </si>
  <si>
    <t>十二、城乡社区支出</t>
  </si>
  <si>
    <t>　　用于教育事业的彩票公益金支出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</si>
  <si>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</si>
  <si>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</si>
  <si>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</si>
  <si>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</si>
  <si>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</si>
  <si>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</si>
  <si>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</si>
  <si>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</si>
  <si>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</si>
  <si>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</si>
  <si>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</si>
  <si>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</si>
  <si>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</si>
  <si>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</si>
  <si>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</si>
  <si>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</si>
  <si>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</si>
  <si>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</si>
  <si>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</si>
  <si>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</si>
  <si>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</si>
  <si>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</si>
  <si>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</si>
  <si>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</si>
  <si>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</si>
  <si>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</si>
  <si>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</si>
  <si>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</si>
  <si>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</si>
  <si>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</si>
  <si>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</si>
  <si>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</si>
  <si>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</si>
  <si>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</si>
  <si>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</si>
  <si>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</si>
  <si>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</si>
  <si>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</si>
  <si>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</si>
  <si>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</si>
  <si>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</si>
  <si>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</si>
  <si>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</si>
  <si>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</si>
  <si>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</si>
  <si>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</si>
  <si>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</si>
  <si>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</si>
  <si>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</si>
  <si>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</si>
  <si>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</si>
  <si>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学前教育</t>
  </si>
  <si>
    <t>小学教育</t>
  </si>
  <si>
    <t>其他教育费附加安排的支出</t>
  </si>
  <si>
    <t>事业单位离退休</t>
  </si>
  <si>
    <t>机关事业单位基本养老保险缴费支出</t>
  </si>
  <si>
    <t>死亡抚恤</t>
  </si>
  <si>
    <t>其他优抚支出</t>
  </si>
  <si>
    <t>其他社会保障和就业支出</t>
  </si>
  <si>
    <t>住房公积金</t>
  </si>
  <si>
    <t>事业单位医疗</t>
  </si>
  <si>
    <t>用于教育事业的彩票公益金支出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</si>
  <si>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</si>
  <si>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</si>
  <si>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</si>
  <si>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</si>
  <si>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</si>
  <si>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</si>
  <si>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</si>
  <si>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</si>
  <si>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</si>
  <si>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</si>
  <si>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</si>
  <si>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</si>
  <si>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</si>
  <si>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</si>
  <si>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</si>
  <si>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</si>
  <si>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</si>
  <si>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</si>
  <si>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</si>
  <si>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</si>
  <si>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</si>
  <si>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</si>
  <si>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</si>
  <si>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</si>
  <si>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</si>
  <si>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</si>
  <si>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</si>
  <si>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</si>
  <si>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</si>
  <si>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</si>
  <si>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</si>
  <si>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</si>
  <si>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</si>
  <si>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</si>
  <si>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</si>
  <si>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t>2021年乡村学校少年宫项目资金</t>
  </si>
  <si>
    <t>2022年乡村学校少年宫项目资金</t>
  </si>
  <si>
    <t>2023年乡村学校少年宫项目资金</t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</si>
  <si>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</si>
  <si>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</si>
  <si>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</si>
  <si>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</si>
  <si>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</si>
  <si>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</si>
  <si>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</si>
  <si>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204"/>
      </rPr>
      <t>单位部门名称</t>
    </r>
  </si>
  <si>
    <r>
      <rPr>
        <sz val="10"/>
        <rFont val="Microsoft YaHei"/>
        <family val="2"/>
        <charset val="204"/>
      </rPr>
      <t>联系人</t>
    </r>
  </si>
  <si>
    <t>张鹏伟</t>
  </si>
  <si>
    <r>
      <rPr>
        <sz val="10"/>
        <rFont val="Microsoft YaHei"/>
        <family val="2"/>
        <charset val="204"/>
      </rPr>
      <t>联系电话</t>
    </r>
  </si>
  <si>
    <r>
      <rPr>
        <sz val="10"/>
        <rFont val="Microsoft YaHei"/>
        <family val="2"/>
        <charset val="204"/>
      </rPr>
      <t>部门(单位)职能</t>
    </r>
  </si>
  <si>
    <r>
      <rPr>
        <sz val="10"/>
        <rFont val="Microsoft YaHei"/>
        <family val="2"/>
        <charset val="204"/>
      </rPr>
      <t>部门（单位）职能依据【填写三定方案文件名及文号】</t>
    </r>
  </si>
  <si>
    <r>
      <rPr>
        <sz val="11"/>
        <color rgb="FF000000"/>
        <rFont val="宋体"/>
        <family val="2"/>
        <charset val="204"/>
      </rPr>
      <t>合编委发〔</t>
    </r>
    <r>
      <rPr>
        <sz val="11"/>
        <color rgb="FF000000"/>
        <rFont val="Arial"/>
        <family val="2"/>
        <charset val="204"/>
      </rPr>
      <t>2014</t>
    </r>
    <r>
      <rPr>
        <sz val="11"/>
        <color rgb="FF000000"/>
        <rFont val="宋体"/>
        <family val="2"/>
        <charset val="204"/>
      </rPr>
      <t>〕</t>
    </r>
    <r>
      <rPr>
        <sz val="11"/>
        <color rgb="FF000000"/>
        <rFont val="Arial"/>
        <family val="2"/>
        <charset val="204"/>
      </rPr>
      <t>22</t>
    </r>
    <r>
      <rPr>
        <sz val="11"/>
        <color rgb="FF000000"/>
        <rFont val="宋体"/>
        <family val="2"/>
        <charset val="204"/>
      </rPr>
      <t>号</t>
    </r>
  </si>
  <si>
    <r>
      <rPr>
        <sz val="10"/>
        <rFont val="Microsoft YaHei"/>
        <family val="2"/>
        <charset val="204"/>
      </rPr>
      <t>部门单位职能</t>
    </r>
  </si>
  <si>
    <t>教育教学</t>
  </si>
  <si>
    <r>
      <rPr>
        <sz val="10"/>
        <rFont val="Microsoft YaHei"/>
        <family val="2"/>
        <charset val="204"/>
      </rPr>
      <t>部门单位核心职能</t>
    </r>
  </si>
  <si>
    <t>义务教育阶段教学</t>
  </si>
  <si>
    <r>
      <rPr>
        <b/>
        <sz val="10"/>
        <rFont val="Microsoft YaHei"/>
        <family val="2"/>
        <charset val="134"/>
      </rPr>
      <t>年度绩效目标</t>
    </r>
  </si>
  <si>
    <t>保障教育教学活动正常开展。</t>
  </si>
  <si>
    <r>
      <rPr>
        <sz val="10"/>
        <rFont val="Microsoft YaHei"/>
        <family val="2"/>
        <charset val="204"/>
      </rPr>
      <t xml:space="preserve">部门(单位)基本
</t>
    </r>
    <r>
      <rPr>
        <sz val="10"/>
        <rFont val="Microsoft YaHei"/>
        <family val="2"/>
        <charset val="204"/>
      </rPr>
      <t>信息</t>
    </r>
  </si>
  <si>
    <r>
      <rPr>
        <sz val="10"/>
        <rFont val="Microsoft YaHei"/>
        <family val="2"/>
        <charset val="204"/>
      </rPr>
      <t>直属单位（个）  ,包括：</t>
    </r>
  </si>
  <si>
    <t>无</t>
  </si>
  <si>
    <t>直属单位一并纳入本
表填报的预算绩效管
理范围:</t>
  </si>
  <si>
    <r>
      <rPr>
        <sz val="10"/>
        <rFont val="Microsoft YaHei"/>
        <family val="2"/>
        <charset val="204"/>
      </rPr>
      <t>内设职能部门(个)，包括：</t>
    </r>
  </si>
  <si>
    <r>
      <rPr>
        <sz val="11"/>
        <color rgb="FF000000"/>
        <rFont val="宋体"/>
        <family val="2"/>
        <charset val="204"/>
      </rPr>
      <t>我单位为全额拨款单位，执行政府会计制度，独立设置编制机构数</t>
    </r>
    <r>
      <rPr>
        <sz val="11"/>
        <color rgb="FF000000"/>
        <rFont val="Arial"/>
        <family val="2"/>
        <charset val="204"/>
      </rPr>
      <t>1</t>
    </r>
    <r>
      <rPr>
        <sz val="11"/>
        <color rgb="FF000000"/>
        <rFont val="宋体"/>
        <family val="2"/>
        <charset val="204"/>
      </rPr>
      <t>个，下设教务处、政教处、总务处、办公室。</t>
    </r>
  </si>
  <si>
    <r>
      <rPr>
        <sz val="10"/>
        <rFont val="Microsoft YaHei"/>
        <family val="2"/>
        <charset val="204"/>
      </rPr>
      <t>人员情况</t>
    </r>
  </si>
  <si>
    <r>
      <rPr>
        <sz val="10"/>
        <rFont val="Microsoft YaHei"/>
        <family val="2"/>
        <charset val="204"/>
      </rPr>
      <t>内容</t>
    </r>
  </si>
  <si>
    <r>
      <rPr>
        <sz val="10"/>
        <rFont val="Microsoft YaHei"/>
        <family val="2"/>
        <charset val="204"/>
      </rPr>
      <t>人员编制数（人）</t>
    </r>
  </si>
  <si>
    <r>
      <rPr>
        <sz val="10"/>
        <rFont val="Microsoft YaHei"/>
        <family val="2"/>
        <charset val="204"/>
      </rPr>
      <t>在职人员总数（人）</t>
    </r>
  </si>
  <si>
    <r>
      <rPr>
        <sz val="10"/>
        <rFont val="Microsoft YaHei"/>
        <family val="2"/>
        <charset val="204"/>
      </rPr>
      <t>预算情况（万元）</t>
    </r>
  </si>
  <si>
    <r>
      <rPr>
        <sz val="10"/>
        <rFont val="Microsoft YaHei"/>
        <family val="2"/>
        <charset val="204"/>
      </rPr>
      <t>按支出类型分</t>
    </r>
  </si>
  <si>
    <r>
      <rPr>
        <sz val="10"/>
        <rFont val="Microsoft YaHei"/>
        <family val="2"/>
        <charset val="204"/>
      </rPr>
      <t>预算金额（万元）</t>
    </r>
  </si>
  <si>
    <r>
      <rPr>
        <sz val="10"/>
        <rFont val="Microsoft YaHei"/>
        <family val="2"/>
        <charset val="204"/>
      </rPr>
      <t>按来源类型分</t>
    </r>
  </si>
  <si>
    <r>
      <rPr>
        <sz val="10"/>
        <rFont val="Microsoft YaHei"/>
        <family val="2"/>
        <charset val="204"/>
      </rPr>
      <t xml:space="preserve">预算金额（万
</t>
    </r>
    <r>
      <rPr>
        <sz val="10"/>
        <rFont val="Microsoft YaHei"/>
        <family val="2"/>
        <charset val="204"/>
      </rPr>
      <t>元）</t>
    </r>
  </si>
  <si>
    <r>
      <rPr>
        <sz val="10"/>
        <rFont val="Microsoft YaHei"/>
        <family val="2"/>
        <charset val="204"/>
      </rPr>
      <t>基本支出</t>
    </r>
  </si>
  <si>
    <r>
      <rPr>
        <sz val="10"/>
        <rFont val="Microsoft YaHei"/>
        <family val="2"/>
        <charset val="204"/>
      </rPr>
      <t>人员经费</t>
    </r>
  </si>
  <si>
    <r>
      <rPr>
        <sz val="10"/>
        <rFont val="Microsoft YaHei"/>
        <family val="2"/>
        <charset val="204"/>
      </rPr>
      <t>上级财政补助</t>
    </r>
  </si>
  <si>
    <r>
      <rPr>
        <sz val="10"/>
        <rFont val="Microsoft YaHei"/>
        <family val="2"/>
        <charset val="204"/>
      </rPr>
      <t>公用经费</t>
    </r>
  </si>
  <si>
    <r>
      <rPr>
        <sz val="10"/>
        <rFont val="Microsoft YaHei"/>
        <family val="2"/>
        <charset val="204"/>
      </rPr>
      <t>合计</t>
    </r>
  </si>
  <si>
    <r>
      <rPr>
        <sz val="10"/>
        <rFont val="Microsoft YaHei"/>
        <family val="2"/>
        <charset val="204"/>
      </rPr>
      <t>本级财政安排</t>
    </r>
  </si>
  <si>
    <r>
      <rPr>
        <sz val="10"/>
        <rFont val="Microsoft YaHei"/>
        <family val="2"/>
        <charset val="204"/>
      </rPr>
      <t>项目支出</t>
    </r>
  </si>
  <si>
    <r>
      <rPr>
        <sz val="10"/>
        <rFont val="Microsoft YaHei"/>
        <family val="2"/>
        <charset val="204"/>
      </rPr>
      <t>本级</t>
    </r>
  </si>
  <si>
    <r>
      <rPr>
        <sz val="10"/>
        <rFont val="Microsoft YaHei"/>
        <family val="2"/>
        <charset val="204"/>
      </rPr>
      <t>其他资金</t>
    </r>
  </si>
  <si>
    <r>
      <rPr>
        <sz val="10"/>
        <rFont val="Microsoft YaHei"/>
        <family val="2"/>
        <charset val="204"/>
      </rPr>
      <t>对下转移支付</t>
    </r>
  </si>
  <si>
    <r>
      <rPr>
        <sz val="10"/>
        <rFont val="Microsoft YaHei"/>
        <family val="2"/>
        <charset val="204"/>
      </rPr>
      <t>收入预算合计</t>
    </r>
  </si>
  <si>
    <r>
      <rPr>
        <sz val="10"/>
        <rFont val="Microsoft YaHei"/>
        <family val="2"/>
        <charset val="204"/>
      </rPr>
      <t>支出预算合计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</si>
  <si>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</si>
  <si>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</si>
  <si>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</si>
  <si>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>指标目标值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</si>
  <si>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</si>
  <si>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</si>
  <si>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</si>
  <si>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</si>
  <si>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</si>
  <si>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</si>
  <si>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</si>
  <si>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</si>
  <si>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</si>
  <si>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</si>
  <si>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</si>
  <si>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</si>
  <si>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</si>
  <si>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</si>
  <si>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</si>
  <si>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</si>
  <si>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</si>
  <si>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</si>
  <si>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</si>
  <si>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</si>
  <si>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</si>
  <si>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</si>
  <si>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</si>
  <si>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</si>
  <si>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</si>
  <si>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</si>
  <si>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</si>
  <si>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</si>
  <si>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</si>
  <si>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</si>
  <si>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</si>
  <si>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</si>
  <si>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</si>
  <si>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</si>
  <si>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</si>
  <si>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</si>
  <si>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</si>
  <si>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</si>
  <si>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</si>
  <si>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</si>
  <si>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</si>
  <si>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</si>
  <si>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</si>
  <si>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</si>
  <si>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</si>
  <si>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</si>
  <si>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98%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</si>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</sst>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name val="Microsoft YaHei"/>
      <family val="2"/>
      <charset val="204"/>
    </font>
    <font>
      <sz val="10"/>
      <color indexed="8"/>
      <name val="Arial"/>
      <family val="2"/>
      <charset val="134"/>
    </font>
    <font>
      <sz val="10"/>
      <color rgb="FF000000"/>
      <name val="宋体"/>
      <family val="2"/>
      <charset val="134"/>
    </font>
    <font>
      <sz val="11"/>
      <name val="宋体"/>
      <family val="2"/>
      <charset val="20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9"/>
      <color rgb="FF000000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1"/>
      <color rgb="FF000000"/>
      <name val="Arial"/>
      <family val="2"/>
      <charset val="204"/>
    </font>
    <font>
      <b/>
      <sz val="10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0"/>
      <color rgb="FF000000"/>
      <name val="Microsoft YaHei"/>
      <family val="2"/>
      <charset val="204"/>
    </font>
    <font>
      <b/>
      <sz val="16"/>
      <color rgb="FF000000"/>
      <name val="Microsoft YaHei"/>
      <family val="2"/>
      <charset val="20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" fillId="0" borderId="0">
      <alignment vertical="center"/>
      <protection/>
    </xf>
    <xf numFmtId="9" fontId="46" fillId="0" borderId="0" applyFill="0" applyBorder="0" applyAlignment="0" applyProtection="0"/>
    <xf numFmtId="44" fontId="46" fillId="0" borderId="0" applyFill="0" applyBorder="0" applyAlignment="0" applyProtection="0"/>
    <xf numFmtId="42" fontId="46" fillId="0" borderId="0" applyFill="0" applyBorder="0" applyAlignment="0" applyProtection="0"/>
    <xf numFmtId="43" fontId="46" fillId="0" borderId="0" applyFill="0" applyBorder="0" applyAlignment="0" applyProtection="0"/>
    <xf numFmtId="41" fontId="46" fillId="0" borderId="0" applyFill="0" applyBorder="0" applyAlignment="0" applyProtection="0"/>
    <xf numFmtId="43" fontId="4" fillId="0" borderId="0" applyFill="0" applyBorder="0" applyAlignment="0" applyProtection="0">
      <alignment/>
    </xf>
    <xf numFmtId="44" fontId="4" fillId="0" borderId="0" applyFill="0" applyBorder="0" applyAlignment="0" applyProtection="0">
      <alignment/>
    </xf>
    <xf numFmtId="9" fontId="4" fillId="0" borderId="0" applyFill="0" applyBorder="0" applyAlignment="0" applyProtection="0">
      <alignment/>
    </xf>
    <xf numFmtId="41" fontId="4" fillId="0" borderId="0" applyFill="0" applyBorder="0" applyAlignment="0" applyProtection="0">
      <alignment/>
    </xf>
    <xf numFmtId="42" fontId="4" fillId="0" borderId="0" applyFill="0" applyBorder="0" applyAlignment="0" applyProtection="0">
      <alignment/>
    </xf>
    <xf numFmtId="0" fontId="64" fillId="0" borderId="0" applyNumberFormat="0" applyFill="0" applyBorder="0" applyAlignment="0" applyProtection="0">
      <alignment/>
    </xf>
    <xf numFmtId="0" fontId="63" fillId="0" borderId="0" applyNumberFormat="0" applyFill="0" applyBorder="0" applyAlignment="0" applyProtection="0">
      <alignment/>
    </xf>
    <xf numFmtId="0" fontId="4" fillId="2" borderId="1" applyNumberFormat="0" applyAlignment="0" applyProtection="0">
      <alignment/>
    </xf>
    <xf numFmtId="0" fontId="62" fillId="0" borderId="0" applyNumberFormat="0" applyFill="0" applyBorder="0" applyAlignment="0" applyProtection="0">
      <alignment/>
    </xf>
    <xf numFmtId="0" fontId="61" fillId="0" borderId="0" applyNumberFormat="0" applyFill="0" applyBorder="0" applyAlignment="0" applyProtection="0">
      <alignment/>
    </xf>
    <xf numFmtId="0" fontId="60" fillId="0" borderId="0" applyNumberFormat="0" applyFill="0" applyBorder="0" applyAlignment="0" applyProtection="0">
      <alignment/>
    </xf>
    <xf numFmtId="0" fontId="59" fillId="0" borderId="2" applyNumberFormat="0" applyFill="0" applyAlignment="0" applyProtection="0">
      <alignment/>
    </xf>
    <xf numFmtId="0" fontId="58" fillId="0" borderId="2" applyNumberFormat="0" applyFill="0" applyAlignment="0" applyProtection="0">
      <alignment/>
    </xf>
    <xf numFmtId="0" fontId="57" fillId="0" borderId="3" applyNumberFormat="0" applyFill="0" applyAlignment="0" applyProtection="0">
      <alignment/>
    </xf>
    <xf numFmtId="0" fontId="57" fillId="0" borderId="0" applyNumberFormat="0" applyFill="0" applyBorder="0" applyAlignment="0" applyProtection="0">
      <alignment/>
    </xf>
    <xf numFmtId="0" fontId="56" fillId="3" borderId="4" applyNumberFormat="0" applyAlignment="0" applyProtection="0">
      <alignment/>
    </xf>
    <xf numFmtId="0" fontId="55" fillId="4" borderId="5" applyNumberFormat="0" applyAlignment="0" applyProtection="0">
      <alignment/>
    </xf>
    <xf numFmtId="0" fontId="54" fillId="4" borderId="4" applyNumberFormat="0" applyAlignment="0" applyProtection="0">
      <alignment/>
    </xf>
    <xf numFmtId="0" fontId="53" fillId="5" borderId="6" applyNumberFormat="0" applyAlignment="0" applyProtection="0">
      <alignment/>
    </xf>
    <xf numFmtId="0" fontId="52" fillId="0" borderId="7" applyNumberFormat="0" applyFill="0" applyAlignment="0" applyProtection="0">
      <alignment/>
    </xf>
    <xf numFmtId="0" fontId="39" fillId="0" borderId="8" applyNumberFormat="0" applyFill="0" applyAlignment="0" applyProtection="0">
      <alignment/>
    </xf>
    <xf numFmtId="0" fontId="51" fillId="6" borderId="0" applyNumberFormat="0" applyBorder="0" applyAlignment="0" applyProtection="0">
      <alignment/>
    </xf>
    <xf numFmtId="0" fontId="50" fillId="7" borderId="0" applyNumberFormat="0" applyBorder="0" applyAlignment="0" applyProtection="0">
      <alignment/>
    </xf>
    <xf numFmtId="0" fontId="50" fillId="8" borderId="0" applyNumberFormat="0" applyBorder="0" applyAlignment="0" applyProtection="0">
      <alignment/>
    </xf>
    <xf numFmtId="0" fontId="49" fillId="9" borderId="0" applyNumberFormat="0" applyBorder="0" applyAlignment="0" applyProtection="0">
      <alignment/>
    </xf>
    <xf numFmtId="0" fontId="4" fillId="10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49" fillId="11" borderId="0" applyNumberFormat="0" applyBorder="0" applyAlignment="0" applyProtection="0">
      <alignment/>
    </xf>
    <xf numFmtId="0" fontId="49" fillId="1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9" fillId="7" borderId="0" applyNumberFormat="0" applyBorder="0" applyAlignment="0" applyProtection="0">
      <alignment/>
    </xf>
    <xf numFmtId="0" fontId="49" fillId="5" borderId="0" applyNumberFormat="0" applyBorder="0" applyAlignment="0" applyProtection="0">
      <alignment/>
    </xf>
    <xf numFmtId="0" fontId="4" fillId="4" borderId="0" applyNumberFormat="0" applyBorder="0" applyAlignment="0" applyProtection="0">
      <alignment/>
    </xf>
    <xf numFmtId="0" fontId="4" fillId="13" borderId="0" applyNumberFormat="0" applyBorder="0" applyAlignment="0" applyProtection="0">
      <alignment/>
    </xf>
    <xf numFmtId="0" fontId="49" fillId="13" borderId="0" applyNumberFormat="0" applyBorder="0" applyAlignment="0" applyProtection="0">
      <alignment/>
    </xf>
    <xf numFmtId="0" fontId="49" fillId="14" borderId="0" applyNumberFormat="0" applyBorder="0" applyAlignment="0" applyProtection="0">
      <alignment/>
    </xf>
    <xf numFmtId="0" fontId="4" fillId="2" borderId="0" applyNumberFormat="0" applyBorder="0" applyAlignment="0" applyProtection="0">
      <alignment/>
    </xf>
    <xf numFmtId="0" fontId="4" fillId="3" borderId="0" applyNumberFormat="0" applyBorder="0" applyAlignment="0" applyProtection="0">
      <alignment/>
    </xf>
    <xf numFmtId="0" fontId="49" fillId="3" borderId="0" applyNumberFormat="0" applyBorder="0" applyAlignment="0" applyProtection="0">
      <alignment/>
    </xf>
    <xf numFmtId="0" fontId="49" fillId="9" borderId="0" applyNumberFormat="0" applyBorder="0" applyAlignment="0" applyProtection="0">
      <alignment/>
    </xf>
    <xf numFmtId="0" fontId="4" fillId="15" borderId="0" applyNumberFormat="0" applyBorder="0" applyAlignment="0" applyProtection="0">
      <alignment/>
    </xf>
    <xf numFmtId="0" fontId="4" fillId="11" borderId="0" applyNumberFormat="0" applyBorder="0" applyAlignment="0" applyProtection="0">
      <alignment/>
    </xf>
    <xf numFmtId="0" fontId="49" fillId="11" borderId="0" applyNumberFormat="0" applyBorder="0" applyAlignment="0" applyProtection="0">
      <alignment/>
    </xf>
    <xf numFmtId="0" fontId="49" fillId="1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" fillId="6" borderId="0" applyNumberFormat="0" applyBorder="0" applyAlignment="0" applyProtection="0">
      <alignment/>
    </xf>
    <xf numFmtId="0" fontId="49" fillId="16" borderId="0" applyNumberFormat="0" applyBorder="0" applyAlignment="0" applyProtection="0">
      <alignment/>
    </xf>
    <xf numFmtId="0" fontId="46" fillId="0" borderId="0">
      <alignment vertical="center"/>
      <protection/>
    </xf>
  </cellStyleXfs>
  <cellXfs count="93">
    <xf numFmtId="0" fontId="4" fillId="0" borderId="0" xfId="0" applyFont="1">
      <alignment vertical="center"/>
    </xf>
    <xf numFmtId="49" fontId="37" fillId="0" borderId="0" xfId="0" applyNumberFormat="1" applyFont="1" applyFill="1" applyBorder="1" applyAlignment="1">
      <alignment horizontal="left" vertical="top" wrapText="1"/>
    </xf>
    <xf numFmtId="0" fontId="48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top" wrapText="1"/>
    </xf>
    <xf numFmtId="1" fontId="46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/>
    </xf>
    <xf numFmtId="0" fontId="7" fillId="0" borderId="11" xfId="0" applyNumberFormat="1" applyFont="1" applyFill="1" applyBorder="1" applyAlignment="1" applyProtection="1">
      <alignment horizontal="center" vertical="center"/>
      <protection/>
    </xf>
    <xf numFmtId="0" fontId="37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9" fontId="4" fillId="0" borderId="1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4" borderId="11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indent="2"/>
    </xf>
    <xf numFmtId="0" fontId="43" fillId="0" borderId="11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3" fillId="4" borderId="11" xfId="0" applyFont="1" applyFill="1" applyBorder="1" applyAlignment="1">
      <alignment horizontal="center" vertical="center"/>
    </xf>
    <xf numFmtId="0" fontId="43" fillId="4" borderId="11" xfId="0" applyFont="1" applyFill="1" applyBorder="1" applyAlignment="1">
      <alignment horizontal="right" vertical="center"/>
    </xf>
    <xf numFmtId="0" fontId="43" fillId="4" borderId="11" xfId="0" applyFont="1" applyFill="1" applyBorder="1" applyAlignment="1">
      <alignment horizontal="right" vertical="center" wrapText="1"/>
    </xf>
    <xf numFmtId="0" fontId="14" fillId="4" borderId="11" xfId="0" applyFont="1" applyFill="1" applyBorder="1" applyAlignment="1">
      <alignment horizontal="right" vertical="center" wrapText="1"/>
    </xf>
    <xf numFmtId="0" fontId="43" fillId="4" borderId="11" xfId="0" applyFont="1" applyFill="1" applyBorder="1" applyAlignment="1">
      <alignment horizontal="justify" vertical="top"/>
    </xf>
    <xf numFmtId="0" fontId="14" fillId="4" borderId="11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justify" vertical="top"/>
    </xf>
    <xf numFmtId="0" fontId="14" fillId="0" borderId="0" xfId="0" applyFont="1" applyAlignment="1">
      <alignment horizontal="left" vertical="center" indent="2"/>
    </xf>
    <xf numFmtId="0" fontId="44" fillId="0" borderId="0" xfId="0" applyFont="1" applyAlignment="1">
      <alignment horizontal="justify" vertical="center"/>
    </xf>
    <xf numFmtId="0" fontId="14" fillId="4" borderId="11" xfId="0" applyFont="1" applyFill="1" applyBorder="1" applyAlignment="1">
      <alignment horizontal="center" vertical="top"/>
    </xf>
    <xf numFmtId="0" fontId="43" fillId="4" borderId="11" xfId="0" applyFont="1" applyFill="1" applyBorder="1" applyAlignment="1">
      <alignment horizontal="right" vertical="top"/>
    </xf>
    <xf numFmtId="0" fontId="43" fillId="4" borderId="11" xfId="0" applyFont="1" applyFill="1" applyBorder="1" applyAlignment="1">
      <alignment horizontal="left" vertical="top"/>
    </xf>
    <xf numFmtId="0" fontId="43" fillId="4" borderId="11" xfId="0" applyFont="1" applyFill="1" applyBorder="1" applyAlignment="1">
      <alignment horizontal="center" vertical="top"/>
    </xf>
    <xf numFmtId="0" fontId="14" fillId="4" borderId="11" xfId="0" applyFont="1" applyFill="1" applyBorder="1" applyAlignment="1">
      <alignment horizontal="left" vertical="top"/>
    </xf>
    <xf numFmtId="0" fontId="14" fillId="4" borderId="11" xfId="0" applyFont="1" applyFill="1" applyBorder="1" applyAlignment="1">
      <alignment horizontal="left" vertical="top"/>
    </xf>
    <xf numFmtId="0" fontId="14" fillId="0" borderId="11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right" vertical="top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right" wrapText="1"/>
    </xf>
    <xf numFmtId="0" fontId="14" fillId="0" borderId="11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/>
      <protection/>
    </xf>
    <xf numFmtId="0" fontId="4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11" xfId="0" applyNumberFormat="1" applyFont="1" applyFill="1" applyBorder="1" applyAlignment="1" applyProtection="1">
      <alignment horizontal="right" vertical="center"/>
      <protection/>
    </xf>
    <xf numFmtId="0" fontId="14" fillId="0" borderId="11" xfId="0" applyFont="1" applyBorder="1" applyAlignment="1">
      <alignment horizontal="right" vertical="top"/>
    </xf>
    <xf numFmtId="0" fontId="14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left"/>
    </xf>
    <xf numFmtId="0" fontId="41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9" fillId="0" borderId="11" xfId="0" applyFont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9" fillId="0" borderId="20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externalLink" Target="externalLinks/externalLink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19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2024&#24180;&#37096;&#38376;&#39044;&#31639;&#25209;&#22797;&#34920;&#65288;&#25945;&#32946;&#31995;&#32479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（工资和福利支出预算表） "/>
      <sheetName val="（工资和福利支出预算表）  --县直1"/>
      <sheetName val="（工资和福利----乡镇"/>
      <sheetName val="（公用经费预算---旧）"/>
      <sheetName val="公用经费--定稿"/>
      <sheetName val="（项目支出预算表）"/>
      <sheetName val="（项目支出预算---上会"/>
      <sheetName val="（政府性基金预算）"/>
      <sheetName val="（三公经费预算表）"/>
      <sheetName val="（医疗保险预算）"/>
      <sheetName val="2024年部门预算批复表（一）"/>
      <sheetName val="2021年部门预算批复表（二含公积金配套）"/>
      <sheetName val="2024年部门预算批复表（二）"/>
      <sheetName val="2024年部门预算批复表（三）"/>
      <sheetName val="2024年部门预算批复表（四）"/>
      <sheetName val="2024年部门预算批复表（四）-分校"/>
      <sheetName val="2024年部门预算批复表（五）"/>
      <sheetName val="2024年部门预算批复表（六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E27">
            <v>7.6</v>
          </cell>
          <cell r="G27">
            <v>256.8706</v>
          </cell>
        </row>
      </sheetData>
      <sheetData sheetId="11"/>
      <sheetData sheetId="12">
        <row r="27">
          <cell r="B27">
            <v>1140.909587</v>
          </cell>
          <cell r="C27">
            <v>347.6484</v>
          </cell>
          <cell r="D27">
            <v>256.79981</v>
          </cell>
          <cell r="F27">
            <v>210.12672</v>
          </cell>
          <cell r="G27">
            <v>61.7</v>
          </cell>
          <cell r="H27">
            <v>62.154834</v>
          </cell>
          <cell r="I27">
            <v>85.369344</v>
          </cell>
          <cell r="J27">
            <v>30.972079</v>
          </cell>
          <cell r="K27">
            <v>86.1384</v>
          </cell>
          <cell r="L27">
            <v>41.388746</v>
          </cell>
          <cell r="N27">
            <v>31.160746</v>
          </cell>
          <cell r="O27">
            <v>2.268</v>
          </cell>
          <cell r="P27">
            <v>7.96</v>
          </cell>
        </row>
      </sheetData>
      <sheetData sheetId="13"/>
      <sheetData sheetId="14"/>
      <sheetData sheetId="15">
        <row r="38">
          <cell r="C38">
            <v>13.74</v>
          </cell>
        </row>
        <row r="66">
          <cell r="C66">
            <v>5.6</v>
          </cell>
        </row>
        <row r="76">
          <cell r="C76">
            <v>7.5006</v>
          </cell>
        </row>
        <row r="102">
          <cell r="C102">
            <v>6</v>
          </cell>
        </row>
        <row r="120">
          <cell r="C120">
            <v>222.6175</v>
          </cell>
        </row>
        <row r="133">
          <cell r="C133">
            <v>1.4125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J3" sqref="J3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73" t="s">
        <v>0</v>
      </c>
    </row>
    <row r="2" spans="1:25" ht="36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3.25" customHeight="1">
      <c r="A3" t="s">
        <v>2</v>
      </c>
      <c r="D3" s="75" t="s">
        <v>3</v>
      </c>
      <c r="E3" s="75"/>
      <c r="F3" s="75"/>
      <c r="G3" s="75"/>
      <c r="H3" s="75"/>
      <c r="I3" s="75"/>
    </row>
    <row r="4" spans="1:25" ht="24.75" customHeight="1">
      <c r="A4" t="s">
        <v>4</v>
      </c>
      <c r="D4" s="75" t="s">
        <v>5</v>
      </c>
      <c r="E4" s="75"/>
      <c r="F4" s="75"/>
      <c r="G4" s="75"/>
    </row>
    <row r="5" spans="1:25" ht="33" customHeight="1">
      <c r="A5" s="76"/>
      <c r="B5" s="76" t="s">
        <v>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7</v>
      </c>
      <c r="S5" s="76"/>
      <c r="T5" s="76"/>
      <c r="U5" s="76"/>
      <c r="V5" s="76"/>
      <c r="W5" s="76" t="s">
        <v>8</v>
      </c>
      <c r="X5" s="76"/>
      <c r="Y5" s="76"/>
    </row>
    <row r="6" spans="1:25" ht="166.5" customHeight="1">
      <c r="A6" s="77" t="s">
        <v>9</v>
      </c>
      <c r="B6" s="78" t="s">
        <v>10</v>
      </c>
      <c r="C6" s="78" t="s">
        <v>11</v>
      </c>
      <c r="D6" s="79" t="s">
        <v>12</v>
      </c>
      <c r="E6" s="79" t="s">
        <v>13</v>
      </c>
      <c r="F6" s="79" t="s">
        <v>14</v>
      </c>
      <c r="G6" s="78" t="s">
        <v>15</v>
      </c>
      <c r="H6" s="78" t="s">
        <v>16</v>
      </c>
      <c r="I6" s="78" t="s">
        <v>17</v>
      </c>
      <c r="J6" s="78" t="s">
        <v>18</v>
      </c>
      <c r="K6" s="78" t="s">
        <v>19</v>
      </c>
      <c r="L6" s="78" t="s">
        <v>20</v>
      </c>
      <c r="M6" s="78" t="s">
        <v>21</v>
      </c>
      <c r="N6" s="78" t="s">
        <v>22</v>
      </c>
      <c r="O6" s="78" t="s">
        <v>23</v>
      </c>
      <c r="P6" s="78" t="s">
        <v>24</v>
      </c>
      <c r="Q6" s="78" t="s">
        <v>25</v>
      </c>
      <c r="R6" s="78" t="s">
        <v>26</v>
      </c>
      <c r="S6" s="78" t="s">
        <v>27</v>
      </c>
      <c r="T6" s="78" t="s">
        <v>28</v>
      </c>
      <c r="U6" s="78" t="s">
        <v>29</v>
      </c>
      <c r="V6" s="78" t="s">
        <v>30</v>
      </c>
      <c r="W6" s="78" t="s">
        <v>31</v>
      </c>
      <c r="X6" s="78" t="s">
        <v>32</v>
      </c>
      <c r="Y6" s="78" t="s">
        <v>33</v>
      </c>
    </row>
    <row r="7" spans="1:25" ht="41.25" customHeight="1">
      <c r="A7" s="76" t="s">
        <v>34</v>
      </c>
      <c r="B7" s="80" t="s">
        <v>35</v>
      </c>
      <c r="C7" s="80" t="s">
        <v>35</v>
      </c>
      <c r="D7" s="80" t="s">
        <v>35</v>
      </c>
      <c r="E7" s="80" t="s">
        <v>35</v>
      </c>
      <c r="F7" s="80" t="s">
        <v>35</v>
      </c>
      <c r="G7" s="80" t="s">
        <v>35</v>
      </c>
      <c r="H7" s="80" t="s">
        <v>35</v>
      </c>
      <c r="I7" s="80" t="s">
        <v>35</v>
      </c>
      <c r="J7" s="80" t="s">
        <v>35</v>
      </c>
      <c r="K7" s="80" t="s">
        <v>35</v>
      </c>
      <c r="L7" s="80" t="s">
        <v>35</v>
      </c>
      <c r="M7" s="80" t="s">
        <v>35</v>
      </c>
      <c r="N7" s="80" t="s">
        <v>35</v>
      </c>
      <c r="O7" s="80" t="s">
        <v>35</v>
      </c>
      <c r="P7" s="80" t="s">
        <v>35</v>
      </c>
      <c r="Q7" s="80" t="s">
        <v>35</v>
      </c>
      <c r="R7" s="80" t="s">
        <v>35</v>
      </c>
      <c r="S7" s="80" t="s">
        <v>35</v>
      </c>
      <c r="T7" s="80" t="s">
        <v>35</v>
      </c>
      <c r="U7" s="80" t="s">
        <v>35</v>
      </c>
      <c r="V7" s="80" t="s">
        <v>35</v>
      </c>
      <c r="W7" s="80" t="s">
        <v>35</v>
      </c>
      <c r="X7" s="80" t="s">
        <v>35</v>
      </c>
      <c r="Y7" s="80" t="s">
        <v>35</v>
      </c>
    </row>
    <row r="8" spans="1:25" ht="102.75" customHeight="1">
      <c r="A8" s="81" t="s">
        <v>36</v>
      </c>
      <c r="B8" s="82" t="s">
        <v>37</v>
      </c>
      <c r="C8" s="83"/>
      <c r="D8" s="84"/>
      <c r="E8" s="84"/>
      <c r="F8" s="84"/>
      <c r="G8" s="84"/>
      <c r="H8" s="84"/>
      <c r="I8" s="84"/>
      <c r="J8" s="88"/>
      <c r="K8" s="81" t="s">
        <v>38</v>
      </c>
      <c r="L8" s="82" t="s">
        <v>37</v>
      </c>
      <c r="M8" s="83"/>
      <c r="N8" s="84"/>
      <c r="O8" s="84"/>
      <c r="P8" s="84"/>
      <c r="Q8" s="88"/>
      <c r="R8" s="81" t="s">
        <v>39</v>
      </c>
      <c r="S8" s="82" t="s">
        <v>37</v>
      </c>
      <c r="T8" s="89"/>
      <c r="U8" s="90"/>
      <c r="V8" s="90"/>
      <c r="W8" s="90"/>
      <c r="X8" s="90"/>
      <c r="Y8" s="92"/>
    </row>
    <row r="9" spans="1:25" ht="38.25" customHeight="1">
      <c r="A9" s="81"/>
      <c r="B9" s="85" t="s">
        <v>40</v>
      </c>
      <c r="C9" s="83"/>
      <c r="D9" s="84"/>
      <c r="E9" s="84"/>
      <c r="F9" s="84"/>
      <c r="G9" s="84"/>
      <c r="H9" s="84"/>
      <c r="I9" s="84"/>
      <c r="J9" s="88"/>
      <c r="K9" s="76"/>
      <c r="L9" s="85" t="s">
        <v>40</v>
      </c>
      <c r="M9" s="83"/>
      <c r="N9" s="84"/>
      <c r="O9" s="84"/>
      <c r="P9" s="84"/>
      <c r="Q9" s="88"/>
      <c r="R9" s="81"/>
      <c r="S9" s="91" t="s">
        <v>40</v>
      </c>
      <c r="T9" s="89"/>
      <c r="U9" s="90"/>
      <c r="V9" s="90"/>
      <c r="W9" s="90"/>
      <c r="X9" s="90"/>
      <c r="Y9" s="92"/>
    </row>
    <row r="10" spans="1:25" ht="61.5" customHeight="1">
      <c r="A10" s="86" t="s">
        <v>41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</sheetData>
  <mergeCells count="16">
    <mergeCell ref="A2:Y2"/>
    <mergeCell ref="D3:I3"/>
    <mergeCell ref="D4:G4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F19" sqref="F19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32" t="s">
        <v>225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43</v>
      </c>
    </row>
    <row r="3" spans="1:5" ht="13.5">
      <c r="A3" s="42" t="s">
        <v>226</v>
      </c>
      <c r="B3" s="42" t="s">
        <v>46</v>
      </c>
      <c r="C3" s="42" t="s">
        <v>151</v>
      </c>
      <c r="D3" s="42" t="s">
        <v>118</v>
      </c>
      <c r="E3" s="42" t="s">
        <v>119</v>
      </c>
    </row>
    <row r="4" spans="1:5" ht="13.5">
      <c r="A4" s="42" t="s">
        <v>121</v>
      </c>
      <c r="B4" s="42" t="s">
        <v>121</v>
      </c>
      <c r="C4" s="42">
        <v>1</v>
      </c>
      <c r="D4" s="42">
        <v>2</v>
      </c>
      <c r="E4" s="42">
        <v>3</v>
      </c>
    </row>
    <row r="5" spans="1:5" ht="13.5">
      <c r="A5" s="44"/>
      <c r="B5" s="38" t="s">
        <v>122</v>
      </c>
      <c r="C5" s="45"/>
      <c r="D5" s="45"/>
      <c r="E5" s="46"/>
    </row>
    <row r="6" spans="1:5" ht="13.5">
      <c r="A6" s="43">
        <v>1</v>
      </c>
      <c r="B6" s="40" t="s">
        <v>227</v>
      </c>
      <c r="C6" s="39"/>
      <c r="D6" s="39"/>
      <c r="E6" s="47"/>
    </row>
    <row r="7" spans="1:5" ht="13.5">
      <c r="A7" s="43">
        <v>2</v>
      </c>
      <c r="B7" s="40" t="s">
        <v>228</v>
      </c>
      <c r="C7" s="39"/>
      <c r="D7" s="39"/>
      <c r="E7" s="47"/>
    </row>
    <row r="8" spans="1:5" ht="13.5">
      <c r="A8" s="43">
        <v>3</v>
      </c>
      <c r="B8" s="40" t="s">
        <v>229</v>
      </c>
      <c r="C8" s="39"/>
      <c r="D8" s="39"/>
      <c r="E8" s="47"/>
    </row>
    <row r="9" spans="1:5" ht="13.5">
      <c r="A9" s="43">
        <v>4</v>
      </c>
      <c r="B9" s="40" t="s">
        <v>230</v>
      </c>
      <c r="C9" s="39"/>
      <c r="D9" s="39"/>
      <c r="E9" s="47"/>
    </row>
    <row r="10" spans="1:5" ht="13.5">
      <c r="A10" s="43">
        <v>5</v>
      </c>
      <c r="B10" s="40" t="s">
        <v>231</v>
      </c>
      <c r="C10" s="39"/>
      <c r="D10" s="39"/>
      <c r="E10" s="47"/>
    </row>
    <row r="11" spans="1:5" ht="13.5">
      <c r="A11" s="43">
        <v>6</v>
      </c>
      <c r="B11" s="40" t="s">
        <v>232</v>
      </c>
      <c r="C11" s="39"/>
      <c r="D11" s="39"/>
      <c r="E11" s="47"/>
    </row>
    <row r="12" spans="1:5" ht="13.5">
      <c r="A12" s="43">
        <v>7</v>
      </c>
      <c r="B12" s="40" t="s">
        <v>233</v>
      </c>
      <c r="C12" s="39"/>
      <c r="D12" s="39"/>
      <c r="E12" s="47"/>
    </row>
    <row r="13" spans="1:5" ht="13.5">
      <c r="A13" s="43">
        <v>8</v>
      </c>
      <c r="B13" s="40" t="s">
        <v>234</v>
      </c>
      <c r="C13" s="39"/>
      <c r="D13" s="39"/>
      <c r="E13" s="47"/>
    </row>
    <row r="14" spans="1:5" ht="13.5">
      <c r="A14" s="43">
        <v>9</v>
      </c>
      <c r="B14" s="40" t="s">
        <v>235</v>
      </c>
      <c r="C14" s="39"/>
      <c r="D14" s="39"/>
      <c r="E14" s="47"/>
    </row>
    <row r="15" spans="1:5" ht="13.5">
      <c r="A15" s="43">
        <v>10</v>
      </c>
      <c r="B15" s="40" t="s">
        <v>236</v>
      </c>
      <c r="C15" s="39"/>
      <c r="D15" s="39"/>
      <c r="E15" s="47"/>
    </row>
    <row r="16" spans="1:5" ht="13.5">
      <c r="A16" s="43">
        <v>11</v>
      </c>
      <c r="B16" s="40" t="s">
        <v>237</v>
      </c>
      <c r="C16" s="39"/>
      <c r="D16" s="39"/>
      <c r="E16" s="47"/>
    </row>
    <row r="17" spans="1:5" ht="13.5">
      <c r="A17" s="43">
        <v>12</v>
      </c>
      <c r="B17" s="40" t="s">
        <v>238</v>
      </c>
      <c r="C17" s="39"/>
      <c r="D17" s="39"/>
      <c r="E17" s="47"/>
    </row>
    <row r="18" spans="1:5" ht="13.5">
      <c r="A18" s="43">
        <v>13</v>
      </c>
      <c r="B18" s="40" t="s">
        <v>239</v>
      </c>
      <c r="C18" s="39"/>
      <c r="D18" s="39"/>
      <c r="E18" s="47"/>
    </row>
    <row r="19" spans="1:5" ht="13.5">
      <c r="A19" s="43">
        <v>14</v>
      </c>
      <c r="B19" s="40" t="s">
        <v>240</v>
      </c>
      <c r="C19" s="39"/>
      <c r="D19" s="39"/>
      <c r="E19" s="47"/>
    </row>
    <row r="20" spans="1:5" ht="13.5">
      <c r="A20" s="43">
        <v>15</v>
      </c>
      <c r="B20" s="40" t="s">
        <v>241</v>
      </c>
      <c r="C20" s="39"/>
      <c r="D20" s="39"/>
      <c r="E20" s="47"/>
    </row>
    <row r="21" spans="1:5" ht="13.5">
      <c r="A21" s="41" t="s">
        <v>94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25" sqref="A2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32" t="s">
        <v>242</v>
      </c>
      <c r="B1" s="32"/>
    </row>
    <row r="2" spans="1:2" ht="13.5">
      <c r="A2" s="33"/>
      <c r="B2" s="34" t="s">
        <v>43</v>
      </c>
    </row>
    <row r="3" spans="1:2" ht="15" customHeight="1">
      <c r="A3" s="35" t="s">
        <v>243</v>
      </c>
      <c r="B3" s="36" t="s">
        <v>244</v>
      </c>
    </row>
    <row r="4" spans="1:2" ht="13.5">
      <c r="A4" s="35"/>
      <c r="B4" s="36"/>
    </row>
    <row r="5" spans="1:2" ht="13.5">
      <c r="A5" s="37" t="s">
        <v>121</v>
      </c>
      <c r="B5" s="36">
        <v>1</v>
      </c>
    </row>
    <row r="6" spans="1:2" ht="13.5">
      <c r="A6" s="38" t="s">
        <v>122</v>
      </c>
      <c r="B6" s="43">
        <f>SUM(B7:B9)</f>
        <v>5.25</v>
      </c>
    </row>
    <row r="7" spans="1:2" ht="13.5">
      <c r="A7" s="40" t="s">
        <v>245</v>
      </c>
      <c r="B7" s="43">
        <v>2</v>
      </c>
    </row>
    <row r="8" spans="1:2" ht="13.5">
      <c r="A8" s="40" t="s">
        <v>246</v>
      </c>
      <c r="B8" s="43">
        <v>1.65</v>
      </c>
    </row>
    <row r="9" spans="1:2" ht="13.5">
      <c r="A9" s="40" t="s">
        <v>247</v>
      </c>
      <c r="B9" s="43">
        <v>1.60</v>
      </c>
    </row>
    <row r="10" spans="1:2" ht="13.5">
      <c r="A10" s="40"/>
      <c r="B10" s="39"/>
    </row>
    <row r="11" spans="1:2" ht="13.5">
      <c r="A11" s="40"/>
      <c r="B11" s="39"/>
    </row>
    <row r="12" spans="1:2" ht="13.5">
      <c r="A12" s="40"/>
      <c r="B12" s="39"/>
    </row>
    <row r="13" spans="1:2" ht="13.5">
      <c r="A13" s="40"/>
      <c r="B13" s="39"/>
    </row>
    <row r="14" spans="1:2" ht="13.5">
      <c r="A14" s="40"/>
      <c r="B14" s="39"/>
    </row>
    <row r="15" spans="1:2" ht="13.5">
      <c r="A15" s="40"/>
      <c r="B15" s="39"/>
    </row>
    <row r="16" spans="1:2" ht="13.5">
      <c r="A16" s="4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D15" sqref="D15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32" t="s">
        <v>248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43</v>
      </c>
    </row>
    <row r="3" spans="1:5" ht="13.5">
      <c r="A3" s="42" t="s">
        <v>190</v>
      </c>
      <c r="B3" s="42" t="s">
        <v>151</v>
      </c>
      <c r="C3" s="42" t="s">
        <v>249</v>
      </c>
      <c r="D3" s="42" t="s">
        <v>250</v>
      </c>
      <c r="E3" s="42" t="s">
        <v>251</v>
      </c>
    </row>
    <row r="4" spans="1:5" ht="13.5">
      <c r="A4" s="42" t="s">
        <v>121</v>
      </c>
      <c r="B4" s="42">
        <v>1</v>
      </c>
      <c r="C4" s="42">
        <v>2</v>
      </c>
      <c r="D4" s="42">
        <v>3</v>
      </c>
      <c r="E4" s="42">
        <v>4</v>
      </c>
    </row>
    <row r="5" spans="1:5" ht="13.5">
      <c r="A5" s="38" t="s">
        <v>122</v>
      </c>
      <c r="B5" s="43">
        <v>256.87060000000002</v>
      </c>
      <c r="C5" s="43">
        <v>256.87060000000002</v>
      </c>
      <c r="D5" s="43"/>
      <c r="E5" s="39"/>
    </row>
    <row r="6" spans="1:5" ht="13.5">
      <c r="A6" s="40" t="s">
        <v>3</v>
      </c>
      <c r="B6" s="43">
        <v>256.87060000000002</v>
      </c>
      <c r="C6" s="43">
        <v>256.87060000000002</v>
      </c>
      <c r="D6" s="43"/>
      <c r="E6" s="39"/>
    </row>
    <row r="7" spans="1:5" ht="13.5">
      <c r="A7" s="40"/>
      <c r="B7" s="39"/>
      <c r="C7" s="39"/>
      <c r="D7" s="39"/>
      <c r="E7" s="39"/>
    </row>
    <row r="8" spans="1:5" ht="13.5">
      <c r="A8" s="40"/>
      <c r="B8" s="39"/>
      <c r="C8" s="39"/>
      <c r="D8" s="39"/>
      <c r="E8" s="39"/>
    </row>
    <row r="9" spans="1:5" ht="13.5">
      <c r="A9" s="40"/>
      <c r="B9" s="39"/>
      <c r="C9" s="39"/>
      <c r="D9" s="39"/>
      <c r="E9" s="39"/>
    </row>
    <row r="10" spans="1:5" ht="13.5">
      <c r="A10" s="40"/>
      <c r="B10" s="39"/>
      <c r="C10" s="39"/>
      <c r="D10" s="39"/>
      <c r="E10" s="39"/>
    </row>
    <row r="11" spans="1:5" ht="13.5">
      <c r="A11" s="40"/>
      <c r="B11" s="39"/>
      <c r="C11" s="39"/>
      <c r="D11" s="39"/>
      <c r="E11" s="39"/>
    </row>
    <row r="12" spans="1:5" ht="13.5">
      <c r="A12" s="40"/>
      <c r="B12" s="39"/>
      <c r="C12" s="39"/>
      <c r="D12" s="39"/>
      <c r="E12" s="39"/>
    </row>
    <row r="13" spans="1:5" ht="13.5">
      <c r="A13" s="40"/>
      <c r="B13" s="39"/>
      <c r="C13" s="39"/>
      <c r="D13" s="39"/>
      <c r="E13" s="39"/>
    </row>
    <row r="14" spans="1:5" ht="13.5">
      <c r="A14" s="40"/>
      <c r="B14" s="39"/>
      <c r="C14" s="39"/>
      <c r="D14" s="39"/>
      <c r="E14" s="39"/>
    </row>
    <row r="15" spans="1:5" ht="13.5">
      <c r="A15" s="41" t="s">
        <v>94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B20" sqref="B20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32" t="s">
        <v>252</v>
      </c>
      <c r="B1" s="32"/>
    </row>
    <row r="2" spans="1:2" ht="13.5">
      <c r="A2" s="33"/>
      <c r="B2" s="34" t="s">
        <v>43</v>
      </c>
    </row>
    <row r="3" spans="1:2" ht="15" customHeight="1">
      <c r="A3" s="35" t="s">
        <v>243</v>
      </c>
      <c r="B3" s="36" t="s">
        <v>244</v>
      </c>
    </row>
    <row r="4" spans="1:2" ht="13.5">
      <c r="A4" s="35"/>
      <c r="B4" s="36"/>
    </row>
    <row r="5" spans="1:2" ht="13.5">
      <c r="A5" s="37" t="s">
        <v>121</v>
      </c>
      <c r="B5" s="36">
        <v>1</v>
      </c>
    </row>
    <row r="6" spans="1:2" ht="13.5">
      <c r="A6" s="38" t="s">
        <v>122</v>
      </c>
      <c r="B6" s="39"/>
    </row>
    <row r="7" spans="1:2" ht="13.5">
      <c r="A7" s="40" t="s">
        <v>224</v>
      </c>
      <c r="B7" s="39"/>
    </row>
    <row r="8" spans="1:2" ht="13.5">
      <c r="A8" s="40"/>
      <c r="B8" s="39"/>
    </row>
    <row r="9" spans="1:2" ht="13.5">
      <c r="A9" s="40"/>
      <c r="B9" s="39"/>
    </row>
    <row r="10" spans="1:2" ht="13.5">
      <c r="A10" s="40"/>
      <c r="B10" s="39"/>
    </row>
    <row r="11" spans="1:2" ht="13.5">
      <c r="A11" s="40"/>
      <c r="B11" s="39"/>
    </row>
    <row r="12" spans="1:2" ht="13.5">
      <c r="A12" s="40"/>
      <c r="B12" s="39"/>
    </row>
    <row r="13" spans="1:2" ht="13.5">
      <c r="A13" s="40"/>
      <c r="B13" s="39"/>
    </row>
    <row r="14" spans="1:2" ht="13.5">
      <c r="A14" s="40"/>
      <c r="B14" s="39"/>
    </row>
    <row r="15" spans="1:2" ht="13.5">
      <c r="A15" s="40"/>
      <c r="B15" s="39"/>
    </row>
    <row r="16" spans="1:2" ht="13.5">
      <c r="A16" s="4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9"/>
  <sheetViews>
    <sheetView workbookViewId="0" topLeftCell="A10">
      <selection pane="topLeft" activeCell="H25" sqref="H25"/>
    </sheetView>
  </sheetViews>
  <sheetFormatPr defaultColWidth="11.425" defaultRowHeight="14.25" outlineLevelCol="5"/>
  <cols>
    <col min="1" max="1" width="18.75" style="1" customWidth="1"/>
    <col min="2" max="2" width="21" style="1" customWidth="1"/>
    <col min="3" max="3" width="24.25" style="1" customWidth="1"/>
    <col min="4" max="4" width="14.5" style="1" customWidth="1"/>
    <col min="5" max="5" width="14.25" style="1" customWidth="1"/>
    <col min="6" max="6" width="14.375" style="1" customWidth="1"/>
    <col min="7" max="16384" width="11.375" style="1"/>
  </cols>
  <sheetData>
    <row r="1" spans="1:6" s="1" customFormat="1" ht="24.75" customHeight="1">
      <c r="A1" s="2" t="s">
        <v>253</v>
      </c>
      <c r="B1" s="2"/>
      <c r="C1" s="2"/>
      <c r="D1" s="2"/>
      <c r="E1" s="2"/>
      <c r="F1" s="2"/>
    </row>
    <row r="2" spans="1:6" s="1" customFormat="1" ht="20.25" customHeight="1">
      <c r="A2" s="3" t="s">
        <v>254</v>
      </c>
      <c r="B2" s="3"/>
      <c r="C2" s="3"/>
      <c r="D2" s="3"/>
      <c r="E2" s="3"/>
      <c r="F2" s="3"/>
    </row>
    <row r="3" spans="1:6" s="1" customFormat="1" ht="17.25" customHeight="1">
      <c r="A3" s="4" t="s">
        <v>255</v>
      </c>
      <c r="B3" s="5" t="s">
        <v>3</v>
      </c>
      <c r="C3" s="4"/>
      <c r="D3" s="4"/>
      <c r="E3" s="4"/>
      <c r="F3" s="4"/>
    </row>
    <row r="4" spans="1:6" s="1" customFormat="1" ht="17.25" customHeight="1">
      <c r="A4" s="4" t="s">
        <v>256</v>
      </c>
      <c r="B4" s="6" t="s">
        <v>257</v>
      </c>
      <c r="C4" s="7"/>
      <c r="D4" s="4" t="s">
        <v>258</v>
      </c>
      <c r="E4" s="8">
        <v>13884148696</v>
      </c>
      <c r="F4" s="8"/>
    </row>
    <row r="5" spans="1:6" s="1" customFormat="1" ht="17.25" customHeight="1">
      <c r="A5" s="4" t="s">
        <v>259</v>
      </c>
      <c r="B5" s="4" t="s">
        <v>260</v>
      </c>
      <c r="C5" s="4"/>
      <c r="D5" s="4"/>
      <c r="E5" s="4"/>
      <c r="F5" s="4"/>
    </row>
    <row r="6" spans="1:6" s="1" customFormat="1" ht="16.1" customHeight="1">
      <c r="A6" s="4"/>
      <c r="B6" s="6" t="s">
        <v>261</v>
      </c>
      <c r="C6" s="7"/>
      <c r="D6" s="7"/>
      <c r="E6" s="7"/>
      <c r="F6" s="7"/>
    </row>
    <row r="7" spans="1:6" s="1" customFormat="1" ht="17.25" customHeight="1">
      <c r="A7" s="4"/>
      <c r="B7" s="4" t="s">
        <v>262</v>
      </c>
      <c r="C7" s="4"/>
      <c r="D7" s="4"/>
      <c r="E7" s="4"/>
      <c r="F7" s="4"/>
    </row>
    <row r="8" spans="1:6" s="1" customFormat="1" ht="16.1" customHeight="1">
      <c r="A8" s="4"/>
      <c r="B8" s="6" t="s">
        <v>263</v>
      </c>
      <c r="C8" s="7"/>
      <c r="D8" s="7"/>
      <c r="E8" s="7"/>
      <c r="F8" s="7"/>
    </row>
    <row r="9" spans="1:6" s="1" customFormat="1" ht="17.25" customHeight="1">
      <c r="A9" s="4"/>
      <c r="B9" s="4" t="s">
        <v>264</v>
      </c>
      <c r="C9" s="4"/>
      <c r="D9" s="4"/>
      <c r="E9" s="4"/>
      <c r="F9" s="4"/>
    </row>
    <row r="10" spans="1:6" s="1" customFormat="1" ht="16.1" customHeight="1">
      <c r="A10" s="4"/>
      <c r="B10" s="6" t="s">
        <v>265</v>
      </c>
      <c r="C10" s="7"/>
      <c r="D10" s="7"/>
      <c r="E10" s="7"/>
      <c r="F10" s="7"/>
    </row>
    <row r="11" spans="1:6" s="1" customFormat="1" ht="17.25" customHeight="1">
      <c r="A11" s="4" t="s">
        <v>266</v>
      </c>
      <c r="B11" s="6" t="s">
        <v>267</v>
      </c>
      <c r="C11" s="7"/>
      <c r="D11" s="7"/>
      <c r="E11" s="7"/>
      <c r="F11" s="7"/>
    </row>
    <row r="12" spans="1:6" s="1" customFormat="1" ht="17.25" customHeight="1">
      <c r="A12" s="4" t="s">
        <v>268</v>
      </c>
      <c r="B12" s="4" t="s">
        <v>269</v>
      </c>
      <c r="C12" s="4"/>
      <c r="D12" s="4"/>
      <c r="E12" s="4"/>
      <c r="F12" s="4"/>
    </row>
    <row r="13" spans="1:6" s="1" customFormat="1" ht="16.1" customHeight="1">
      <c r="A13" s="4"/>
      <c r="B13" s="6" t="s">
        <v>270</v>
      </c>
      <c r="C13" s="7"/>
      <c r="D13" s="7"/>
      <c r="E13" s="7"/>
      <c r="F13" s="7"/>
    </row>
    <row r="14" spans="1:6" s="1" customFormat="1" ht="48" customHeight="1">
      <c r="A14" s="4"/>
      <c r="B14" s="9" t="s">
        <v>271</v>
      </c>
      <c r="C14" s="8"/>
      <c r="D14" s="8"/>
      <c r="E14" s="8"/>
      <c r="F14" s="8"/>
    </row>
    <row r="15" spans="1:6" s="1" customFormat="1" ht="17.25" customHeight="1">
      <c r="A15" s="4"/>
      <c r="B15" s="4" t="s">
        <v>272</v>
      </c>
      <c r="C15" s="4"/>
      <c r="D15" s="4"/>
      <c r="E15" s="4"/>
      <c r="F15" s="4"/>
    </row>
    <row r="16" spans="1:6" s="1" customFormat="1" ht="34" customHeight="1">
      <c r="A16" s="4"/>
      <c r="B16" s="10" t="s">
        <v>273</v>
      </c>
      <c r="C16" s="8"/>
      <c r="D16" s="8"/>
      <c r="E16" s="8"/>
      <c r="F16" s="8"/>
    </row>
    <row r="17" spans="1:6" s="1" customFormat="1" ht="17.25" customHeight="1">
      <c r="A17" s="4" t="s">
        <v>274</v>
      </c>
      <c r="B17" s="4" t="s">
        <v>275</v>
      </c>
      <c r="C17" s="8"/>
      <c r="D17" s="8"/>
      <c r="E17" s="8"/>
      <c r="F17" s="8"/>
    </row>
    <row r="18" spans="1:6" s="1" customFormat="1" ht="17.25" customHeight="1">
      <c r="A18" s="4"/>
      <c r="B18" s="4" t="s">
        <v>276</v>
      </c>
      <c r="C18" s="11">
        <v>48</v>
      </c>
      <c r="D18" s="4"/>
      <c r="E18" s="4"/>
      <c r="F18" s="4"/>
    </row>
    <row r="19" spans="1:6" s="1" customFormat="1" ht="17.25" customHeight="1">
      <c r="A19" s="4"/>
      <c r="B19" s="4" t="s">
        <v>277</v>
      </c>
      <c r="C19" s="11">
        <v>81</v>
      </c>
      <c r="D19" s="4"/>
      <c r="E19" s="4"/>
      <c r="F19" s="4"/>
    </row>
    <row r="20" spans="1:6" s="1" customFormat="1" ht="34.5" customHeight="1">
      <c r="A20" s="4" t="s">
        <v>278</v>
      </c>
      <c r="B20" s="4" t="s">
        <v>279</v>
      </c>
      <c r="C20" s="4" t="s">
        <v>280</v>
      </c>
      <c r="D20" s="4"/>
      <c r="E20" s="4" t="s">
        <v>281</v>
      </c>
      <c r="F20" s="4" t="s">
        <v>282</v>
      </c>
    </row>
    <row r="21" spans="1:6" s="1" customFormat="1" ht="17.25" customHeight="1">
      <c r="A21" s="4"/>
      <c r="B21" s="4" t="s">
        <v>283</v>
      </c>
      <c r="C21" s="4" t="s">
        <v>284</v>
      </c>
      <c r="D21" s="12">
        <v>1182.298333</v>
      </c>
      <c r="E21" s="4" t="s">
        <v>285</v>
      </c>
      <c r="F21" s="12">
        <v>1182.298333</v>
      </c>
    </row>
    <row r="22" spans="1:6" s="1" customFormat="1" ht="17.25" customHeight="1">
      <c r="A22" s="4"/>
      <c r="B22" s="4"/>
      <c r="C22" s="4" t="s">
        <v>286</v>
      </c>
      <c r="D22" s="13">
        <v>7.60</v>
      </c>
      <c r="E22" s="4"/>
      <c r="F22" s="12"/>
    </row>
    <row r="23" spans="1:6" s="1" customFormat="1" ht="17.25" customHeight="1">
      <c r="A23" s="4"/>
      <c r="B23" s="4"/>
      <c r="C23" s="4" t="s">
        <v>287</v>
      </c>
      <c r="D23" s="12">
        <f>D21+D22</f>
        <v>1189.8983329999999</v>
      </c>
      <c r="E23" s="4" t="s">
        <v>288</v>
      </c>
      <c r="F23" s="12">
        <v>7.60</v>
      </c>
    </row>
    <row r="24" spans="1:6" s="1" customFormat="1" ht="17.25" customHeight="1">
      <c r="A24" s="4"/>
      <c r="B24" s="4" t="s">
        <v>289</v>
      </c>
      <c r="C24" s="4" t="s">
        <v>290</v>
      </c>
      <c r="D24" s="4"/>
      <c r="E24" s="4" t="s">
        <v>291</v>
      </c>
      <c r="F24" s="4"/>
    </row>
    <row r="25" spans="1:6" s="1" customFormat="1" ht="17.25" customHeight="1">
      <c r="A25" s="4"/>
      <c r="B25" s="4"/>
      <c r="C25" s="4" t="s">
        <v>292</v>
      </c>
      <c r="D25" s="14">
        <v>256.87060000000002</v>
      </c>
      <c r="E25" s="4" t="s">
        <v>293</v>
      </c>
      <c r="F25" s="12">
        <f>D23+D25</f>
        <v>1446.7689329999998</v>
      </c>
    </row>
    <row r="26" spans="1:6" s="1" customFormat="1" ht="17.25" customHeight="1">
      <c r="A26" s="4"/>
      <c r="B26" s="4"/>
      <c r="C26" s="4" t="s">
        <v>287</v>
      </c>
      <c r="D26" s="14">
        <v>256.87060000000002</v>
      </c>
      <c r="E26" s="4" t="s">
        <v>294</v>
      </c>
      <c r="F26" s="12">
        <v>1446.7689330000001</v>
      </c>
    </row>
    <row r="27" spans="1:6" s="1" customFormat="1" ht="17.25" customHeight="1">
      <c r="A27" s="15" t="s">
        <v>295</v>
      </c>
      <c r="B27" s="15" t="s">
        <v>296</v>
      </c>
      <c r="C27" s="15" t="s">
        <v>297</v>
      </c>
      <c r="D27" s="15" t="s">
        <v>298</v>
      </c>
      <c r="E27" s="15" t="s">
        <v>299</v>
      </c>
      <c r="F27" s="15" t="s">
        <v>300</v>
      </c>
    </row>
    <row r="28" spans="1:6" s="1" customFormat="1" ht="18" customHeight="1">
      <c r="A28" s="16" t="s">
        <v>301</v>
      </c>
      <c r="B28" s="17" t="s">
        <v>302</v>
      </c>
      <c r="C28" s="18" t="s">
        <v>303</v>
      </c>
      <c r="D28" s="18" t="s">
        <v>304</v>
      </c>
      <c r="E28" s="19">
        <v>1</v>
      </c>
      <c r="F28" s="20"/>
    </row>
    <row r="29" spans="1:6" s="1" customFormat="1" ht="18" customHeight="1">
      <c r="A29" s="21"/>
      <c r="B29" s="17"/>
      <c r="C29" s="22" t="s">
        <v>305</v>
      </c>
      <c r="D29" s="22" t="s">
        <v>304</v>
      </c>
      <c r="E29" s="19">
        <v>1</v>
      </c>
      <c r="F29" s="23"/>
    </row>
    <row r="30" spans="1:6" ht="18" customHeight="1">
      <c r="A30" s="21"/>
      <c r="B30" s="17"/>
      <c r="C30" s="24" t="s">
        <v>306</v>
      </c>
      <c r="D30" s="24" t="s">
        <v>307</v>
      </c>
      <c r="E30" s="25" t="s">
        <v>307</v>
      </c>
      <c r="F30" s="26"/>
    </row>
    <row r="31" spans="1:6" ht="18" customHeight="1">
      <c r="A31" s="21"/>
      <c r="B31" s="25" t="s">
        <v>308</v>
      </c>
      <c r="C31" s="24" t="s">
        <v>309</v>
      </c>
      <c r="D31" s="24" t="s">
        <v>310</v>
      </c>
      <c r="E31" s="25" t="s">
        <v>310</v>
      </c>
      <c r="F31" s="26"/>
    </row>
    <row r="32" spans="1:6" ht="18" customHeight="1">
      <c r="A32" s="21"/>
      <c r="B32" s="25"/>
      <c r="C32" s="24" t="s">
        <v>311</v>
      </c>
      <c r="D32" s="24" t="s">
        <v>312</v>
      </c>
      <c r="E32" s="25" t="s">
        <v>312</v>
      </c>
      <c r="F32" s="26"/>
    </row>
    <row r="33" spans="1:6" ht="18" customHeight="1">
      <c r="A33" s="21"/>
      <c r="B33" s="24" t="s">
        <v>313</v>
      </c>
      <c r="C33" s="24" t="s">
        <v>314</v>
      </c>
      <c r="D33" s="24" t="s">
        <v>312</v>
      </c>
      <c r="E33" s="25" t="s">
        <v>312</v>
      </c>
      <c r="F33" s="26"/>
    </row>
    <row r="34" spans="1:6" ht="18" customHeight="1">
      <c r="A34" s="21"/>
      <c r="B34" s="24" t="s">
        <v>315</v>
      </c>
      <c r="C34" s="24" t="s">
        <v>316</v>
      </c>
      <c r="D34" s="24" t="s">
        <v>317</v>
      </c>
      <c r="E34" s="19">
        <v>1</v>
      </c>
      <c r="F34" s="26"/>
    </row>
    <row r="35" spans="1:6" ht="18" customHeight="1">
      <c r="A35" s="27"/>
      <c r="B35" s="24" t="s">
        <v>318</v>
      </c>
      <c r="C35" s="24" t="s">
        <v>319</v>
      </c>
      <c r="D35" s="24" t="s">
        <v>310</v>
      </c>
      <c r="E35" s="25" t="s">
        <v>310</v>
      </c>
      <c r="F35" s="26"/>
    </row>
    <row r="36" spans="1:6" ht="18" customHeight="1">
      <c r="A36" s="28" t="s">
        <v>320</v>
      </c>
      <c r="B36" s="25" t="s">
        <v>321</v>
      </c>
      <c r="C36" s="24" t="s">
        <v>322</v>
      </c>
      <c r="D36" s="24" t="s">
        <v>323</v>
      </c>
      <c r="E36" s="25" t="s">
        <v>323</v>
      </c>
      <c r="F36" s="26"/>
    </row>
    <row r="37" spans="1:6" ht="18" customHeight="1">
      <c r="A37" s="29"/>
      <c r="B37" s="25"/>
      <c r="C37" s="24" t="s">
        <v>324</v>
      </c>
      <c r="D37" s="24" t="s">
        <v>325</v>
      </c>
      <c r="E37" s="25" t="s">
        <v>326</v>
      </c>
      <c r="F37" s="26"/>
    </row>
    <row r="38" spans="1:6" ht="18" customHeight="1">
      <c r="A38" s="29"/>
      <c r="B38" s="25"/>
      <c r="C38" s="24" t="s">
        <v>327</v>
      </c>
      <c r="D38" s="24" t="s">
        <v>328</v>
      </c>
      <c r="E38" s="25" t="s">
        <v>328</v>
      </c>
      <c r="F38" s="26"/>
    </row>
    <row r="39" spans="1:6" ht="18" customHeight="1">
      <c r="A39" s="29"/>
      <c r="B39" s="25"/>
      <c r="C39" s="24" t="s">
        <v>329</v>
      </c>
      <c r="D39" s="24" t="s">
        <v>328</v>
      </c>
      <c r="E39" s="25" t="s">
        <v>328</v>
      </c>
      <c r="F39" s="26"/>
    </row>
    <row r="40" spans="1:6" ht="18" customHeight="1">
      <c r="A40" s="29"/>
      <c r="B40" s="25"/>
      <c r="C40" s="24" t="s">
        <v>330</v>
      </c>
      <c r="D40" s="24" t="s">
        <v>331</v>
      </c>
      <c r="E40" s="25" t="s">
        <v>331</v>
      </c>
      <c r="F40" s="30"/>
    </row>
    <row r="41" spans="1:6" ht="18" customHeight="1">
      <c r="A41" s="29"/>
      <c r="B41" s="25"/>
      <c r="C41" s="24" t="s">
        <v>332</v>
      </c>
      <c r="D41" s="24" t="s">
        <v>333</v>
      </c>
      <c r="E41" s="25" t="s">
        <v>333</v>
      </c>
      <c r="F41" s="30"/>
    </row>
    <row r="42" spans="1:6" ht="18" customHeight="1">
      <c r="A42" s="29"/>
      <c r="B42" s="28" t="s">
        <v>334</v>
      </c>
      <c r="C42" s="24" t="s">
        <v>335</v>
      </c>
      <c r="D42" s="24" t="s">
        <v>336</v>
      </c>
      <c r="E42" s="25" t="s">
        <v>336</v>
      </c>
      <c r="F42" s="30"/>
    </row>
    <row r="43" spans="1:6" ht="18" customHeight="1">
      <c r="A43" s="29"/>
      <c r="B43" s="29"/>
      <c r="C43" s="24" t="s">
        <v>337</v>
      </c>
      <c r="D43" s="24" t="s">
        <v>338</v>
      </c>
      <c r="E43" s="25" t="s">
        <v>338</v>
      </c>
      <c r="F43" s="30"/>
    </row>
    <row r="44" spans="1:6" ht="18" customHeight="1">
      <c r="A44" s="29"/>
      <c r="B44" s="29"/>
      <c r="C44" s="24" t="s">
        <v>339</v>
      </c>
      <c r="D44" s="24" t="s">
        <v>340</v>
      </c>
      <c r="E44" s="25" t="s">
        <v>340</v>
      </c>
      <c r="F44" s="30"/>
    </row>
    <row r="45" spans="1:6" ht="18" customHeight="1">
      <c r="A45" s="29"/>
      <c r="B45" s="31"/>
      <c r="C45" s="24" t="s">
        <v>341</v>
      </c>
      <c r="D45" s="24" t="s">
        <v>338</v>
      </c>
      <c r="E45" s="25" t="s">
        <v>338</v>
      </c>
      <c r="F45" s="30"/>
    </row>
    <row r="46" spans="1:6" ht="18" customHeight="1">
      <c r="A46" s="31"/>
      <c r="B46" s="24" t="s">
        <v>342</v>
      </c>
      <c r="C46" s="24" t="s">
        <v>343</v>
      </c>
      <c r="D46" s="24" t="s">
        <v>344</v>
      </c>
      <c r="E46" s="25" t="s">
        <v>345</v>
      </c>
      <c r="F46" s="30"/>
    </row>
    <row r="47" spans="1:6" ht="18" customHeight="1">
      <c r="A47" s="28" t="s">
        <v>346</v>
      </c>
      <c r="B47" s="28" t="s">
        <v>347</v>
      </c>
      <c r="C47" s="24" t="s">
        <v>348</v>
      </c>
      <c r="D47" s="24" t="s">
        <v>349</v>
      </c>
      <c r="E47" s="25" t="s">
        <v>349</v>
      </c>
      <c r="F47" s="30"/>
    </row>
    <row r="48" spans="1:6" ht="18" customHeight="1">
      <c r="A48" s="29"/>
      <c r="B48" s="31"/>
      <c r="C48" s="24" t="s">
        <v>350</v>
      </c>
      <c r="D48" s="24" t="s">
        <v>351</v>
      </c>
      <c r="E48" s="25" t="s">
        <v>351</v>
      </c>
      <c r="F48" s="30"/>
    </row>
    <row r="49" spans="1:6" ht="18" customHeight="1">
      <c r="A49" s="31"/>
      <c r="B49" s="24" t="s">
        <v>352</v>
      </c>
      <c r="C49" s="24" t="s">
        <v>353</v>
      </c>
      <c r="D49" s="24" t="s">
        <v>349</v>
      </c>
      <c r="E49" s="25" t="s">
        <v>349</v>
      </c>
      <c r="F49" s="30"/>
    </row>
  </sheetData>
  <mergeCells count="37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5"/>
    <mergeCell ref="A36:A46"/>
    <mergeCell ref="A47:A49"/>
    <mergeCell ref="B21:B23"/>
    <mergeCell ref="B24:B26"/>
    <mergeCell ref="B28:B30"/>
    <mergeCell ref="B31:B32"/>
    <mergeCell ref="B36:B41"/>
    <mergeCell ref="B42:B45"/>
    <mergeCell ref="B47:B48"/>
    <mergeCell ref="E21:E22"/>
    <mergeCell ref="F21:F22"/>
  </mergeCells>
  <pageMargins left="0.75" right="0.75" top="1" bottom="1" header="0.5" footer="0.5"/>
  <pageSetup orientation="portrait" paperSize="9" scale="7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workbookViewId="0" topLeftCell="A1">
      <selection pane="topLeft" activeCell="G6" sqref="G6"/>
    </sheetView>
  </sheetViews>
  <sheetFormatPr defaultColWidth="9.005" defaultRowHeight="13.5" outlineLevelCol="6"/>
  <cols>
    <col min="1" max="1" width="28" customWidth="1"/>
    <col min="2" max="2" width="21.75" customWidth="1"/>
    <col min="3" max="3" width="30.625" customWidth="1"/>
    <col min="4" max="4" width="13.75" customWidth="1"/>
    <col min="5" max="5" width="10.375"/>
    <col min="7" max="7" width="13.75"/>
  </cols>
  <sheetData>
    <row r="1" spans="1:7" ht="20.25">
      <c r="A1" s="67" t="s">
        <v>42</v>
      </c>
      <c r="B1" s="67"/>
      <c r="C1" s="67"/>
      <c r="D1" s="67"/>
    </row>
    <row r="2" spans="1:7" ht="13.5">
      <c r="A2" s="68"/>
      <c r="D2" t="s">
        <v>43</v>
      </c>
    </row>
    <row r="3" spans="1:7" ht="15" customHeight="1">
      <c r="A3" s="42" t="s">
        <v>44</v>
      </c>
      <c r="B3" s="42"/>
      <c r="C3" s="42" t="s">
        <v>45</v>
      </c>
      <c r="D3" s="42"/>
    </row>
    <row r="4" spans="1:7" ht="13.5">
      <c r="A4" s="42" t="s">
        <v>46</v>
      </c>
      <c r="B4" s="42" t="s">
        <v>47</v>
      </c>
      <c r="C4" s="42" t="s">
        <v>46</v>
      </c>
      <c r="D4" s="42" t="s">
        <v>47</v>
      </c>
      <c r="F4">
        <v>1167.68</v>
      </c>
      <c r="G4">
        <f>F4-B5</f>
        <v>-279.088933</v>
      </c>
    </row>
    <row r="5" spans="1:7" ht="13.5">
      <c r="A5" s="61" t="s">
        <v>48</v>
      </c>
      <c r="B5" s="53">
        <v>1446.7689330000001</v>
      </c>
      <c r="C5" s="61" t="s">
        <v>49</v>
      </c>
      <c r="D5" s="49"/>
      <c r="G5">
        <v>-279.088933</v>
      </c>
    </row>
    <row r="6" spans="1:7" ht="13.5">
      <c r="A6" s="61" t="s">
        <v>50</v>
      </c>
      <c r="B6" s="53"/>
      <c r="C6" s="61" t="s">
        <v>51</v>
      </c>
      <c r="D6" s="49"/>
      <c r="G6">
        <f>G4/B5</f>
        <v>-0.1929049806324532</v>
      </c>
    </row>
    <row r="7" spans="1:7" ht="13.5">
      <c r="A7" s="61" t="s">
        <v>52</v>
      </c>
      <c r="B7" s="60"/>
      <c r="C7" s="61" t="s">
        <v>53</v>
      </c>
      <c r="D7" s="49"/>
    </row>
    <row r="8" spans="1:7" ht="13.5">
      <c r="A8" s="61" t="s">
        <v>54</v>
      </c>
      <c r="B8" s="60"/>
      <c r="C8" s="61" t="s">
        <v>55</v>
      </c>
      <c r="D8" s="49"/>
    </row>
    <row r="9" spans="1:7" ht="13.5">
      <c r="A9" s="61" t="s">
        <v>56</v>
      </c>
      <c r="B9" s="60"/>
      <c r="C9" s="61" t="s">
        <v>57</v>
      </c>
      <c r="D9" s="49">
        <f>'[1]2024年部门预算批复表（二）'!$C$27+'[1]2024年部门预算批复表（二）'!$D$27+'[1]2024年部门预算批复表（二）'!$F$27+'[1]2024年部门预算批复表（二）'!$G$27+'[1]2024年部门预算批复表（一）'!$G$27+'[1]2024年部门预算批复表（一）'!$E$27</f>
        <v>1140.7455299999999</v>
      </c>
    </row>
    <row r="10" spans="1:7" ht="13.5">
      <c r="A10" s="61" t="s">
        <v>58</v>
      </c>
      <c r="B10" s="60"/>
      <c r="C10" s="61" t="s">
        <v>59</v>
      </c>
      <c r="D10" s="49"/>
    </row>
    <row r="11" spans="1:7" ht="13.5">
      <c r="A11" s="61" t="s">
        <v>60</v>
      </c>
      <c r="B11" s="60"/>
      <c r="C11" s="61" t="s">
        <v>61</v>
      </c>
      <c r="D11" s="49"/>
    </row>
    <row r="12" spans="1:7" ht="13.5">
      <c r="A12" s="61" t="s">
        <v>62</v>
      </c>
      <c r="B12" s="60"/>
      <c r="C12" s="61" t="s">
        <v>63</v>
      </c>
      <c r="D12" s="49">
        <f>'[1]2024年部门预算批复表（二）'!$L$27+'[1]2024年部门预算批复表（二）'!$J$27+'[1]2024年部门预算批复表（二）'!$I$27</f>
        <v>157.73016899999999</v>
      </c>
    </row>
    <row r="13" spans="1:7" ht="13.5">
      <c r="A13" s="61" t="s">
        <v>64</v>
      </c>
      <c r="B13" s="60"/>
      <c r="C13" s="61" t="s">
        <v>65</v>
      </c>
      <c r="D13" s="49"/>
    </row>
    <row r="14" spans="1:7" ht="13.5">
      <c r="A14" s="61"/>
      <c r="B14" s="63"/>
      <c r="C14" s="61" t="s">
        <v>66</v>
      </c>
      <c r="D14" s="49">
        <f>'[1]2024年部门预算批复表（二）'!$H$27</f>
        <v>62.154834000000001</v>
      </c>
    </row>
    <row r="15" spans="1:7" ht="13.5">
      <c r="A15" s="61"/>
      <c r="B15" s="63"/>
      <c r="C15" s="61" t="s">
        <v>67</v>
      </c>
      <c r="D15" s="49"/>
    </row>
    <row r="16" spans="1:7" ht="13.5">
      <c r="A16" s="61"/>
      <c r="B16" s="63"/>
      <c r="C16" s="61" t="s">
        <v>68</v>
      </c>
      <c r="D16" s="69"/>
    </row>
    <row r="17" spans="1:7" ht="13.5">
      <c r="A17" s="61"/>
      <c r="B17" s="63"/>
      <c r="C17" s="61" t="s">
        <v>69</v>
      </c>
      <c r="D17" s="49"/>
    </row>
    <row r="18" spans="1:7" ht="13.5">
      <c r="A18" s="61"/>
      <c r="B18" s="63"/>
      <c r="C18" s="61" t="s">
        <v>70</v>
      </c>
      <c r="D18" s="49"/>
    </row>
    <row r="19" spans="1:7" ht="13.5">
      <c r="A19" s="61"/>
      <c r="B19" s="63"/>
      <c r="C19" s="61" t="s">
        <v>71</v>
      </c>
      <c r="D19" s="49"/>
    </row>
    <row r="20" spans="1:7" ht="13.5">
      <c r="A20" s="61"/>
      <c r="B20" s="63"/>
      <c r="C20" s="61" t="s">
        <v>72</v>
      </c>
      <c r="D20" s="49"/>
    </row>
    <row r="21" spans="1:7" ht="13.5">
      <c r="A21" s="61"/>
      <c r="B21" s="63"/>
      <c r="C21" s="61" t="s">
        <v>73</v>
      </c>
      <c r="D21" s="49"/>
    </row>
    <row r="22" spans="1:7" ht="13.5">
      <c r="A22" s="61"/>
      <c r="B22" s="63"/>
      <c r="C22" s="61" t="s">
        <v>74</v>
      </c>
      <c r="D22" s="49"/>
    </row>
    <row r="23" spans="1:7" ht="13.5">
      <c r="A23" s="61"/>
      <c r="B23" s="63"/>
      <c r="C23" s="61" t="s">
        <v>75</v>
      </c>
      <c r="D23" s="49"/>
    </row>
    <row r="24" spans="1:7" ht="13.5">
      <c r="A24" s="61"/>
      <c r="B24" s="63"/>
      <c r="C24" s="61" t="s">
        <v>76</v>
      </c>
      <c r="D24" s="49">
        <f>'[1]2024年部门预算批复表（二）'!$K$27</f>
        <v>86.138400000000004</v>
      </c>
    </row>
    <row r="25" spans="1:7" ht="13.5">
      <c r="A25" s="61"/>
      <c r="B25" s="63"/>
      <c r="C25" s="61" t="s">
        <v>77</v>
      </c>
      <c r="D25" s="49"/>
    </row>
    <row r="26" spans="1:7" ht="13.5">
      <c r="A26" s="61"/>
      <c r="B26" s="63"/>
      <c r="C26" s="61" t="s">
        <v>78</v>
      </c>
      <c r="D26" s="49"/>
    </row>
    <row r="27" spans="1:7" ht="13.5">
      <c r="A27" s="61"/>
      <c r="B27" s="63"/>
      <c r="C27" s="61" t="s">
        <v>79</v>
      </c>
      <c r="D27" s="49"/>
    </row>
    <row r="28" spans="1:7" ht="13.5">
      <c r="A28" s="61"/>
      <c r="B28" s="63"/>
      <c r="C28" s="61" t="s">
        <v>80</v>
      </c>
      <c r="D28" s="49"/>
    </row>
    <row r="29" spans="1:7" ht="13.5">
      <c r="A29" s="61"/>
      <c r="B29" s="63"/>
      <c r="C29" s="61" t="s">
        <v>81</v>
      </c>
      <c r="D29" s="49"/>
    </row>
    <row r="30" spans="1:7" ht="13.5">
      <c r="A30" s="61"/>
      <c r="B30" s="63"/>
      <c r="C30" s="61" t="s">
        <v>82</v>
      </c>
      <c r="D30" s="49"/>
    </row>
    <row r="31" spans="1:7" ht="13.5">
      <c r="A31" s="61"/>
      <c r="B31" s="63"/>
      <c r="C31" s="61" t="s">
        <v>83</v>
      </c>
      <c r="D31" s="49"/>
    </row>
    <row r="32" spans="1:7" ht="13.5">
      <c r="A32" s="61"/>
      <c r="B32" s="63"/>
      <c r="C32" s="61" t="s">
        <v>84</v>
      </c>
      <c r="D32" s="49"/>
    </row>
    <row r="33" spans="1:7" ht="13.5">
      <c r="A33" s="61"/>
      <c r="B33" s="63"/>
      <c r="C33" s="61" t="s">
        <v>85</v>
      </c>
      <c r="D33" s="49"/>
    </row>
    <row r="34" spans="1:7" ht="13.5">
      <c r="A34" s="61"/>
      <c r="B34" s="63"/>
      <c r="C34" s="61" t="s">
        <v>86</v>
      </c>
      <c r="D34" s="49"/>
    </row>
    <row r="35" spans="1:7" ht="13.5">
      <c r="A35" s="61"/>
      <c r="B35" s="63"/>
      <c r="C35" s="61"/>
      <c r="D35" s="70"/>
    </row>
    <row r="36" spans="1:7" ht="13.5">
      <c r="A36" s="42" t="s">
        <v>87</v>
      </c>
      <c r="B36" s="45">
        <f>SUM(B5:B35)</f>
        <v>1446.7689330000001</v>
      </c>
      <c r="C36" s="42" t="s">
        <v>88</v>
      </c>
      <c r="D36" s="45">
        <f>SUM(D9:D35)</f>
        <v>1446.7689329999998</v>
      </c>
    </row>
    <row r="37" spans="1:7" ht="13.5">
      <c r="A37" s="61" t="s">
        <v>89</v>
      </c>
      <c r="B37" s="47"/>
      <c r="C37" s="61" t="s">
        <v>90</v>
      </c>
      <c r="D37" s="47"/>
    </row>
    <row r="38" spans="1:7" ht="13.5">
      <c r="A38" s="61" t="s">
        <v>91</v>
      </c>
      <c r="B38" s="47"/>
      <c r="C38" s="61"/>
      <c r="D38" s="71"/>
    </row>
    <row r="39" spans="1:7" ht="13.5">
      <c r="A39" s="72"/>
      <c r="B39" s="64"/>
      <c r="C39" s="72"/>
      <c r="D39" s="71"/>
    </row>
    <row r="40" spans="1:7" ht="13.5">
      <c r="A40" s="42" t="s">
        <v>92</v>
      </c>
      <c r="B40" s="45">
        <f>SUM(B9:B39)</f>
        <v>1446.7689330000001</v>
      </c>
      <c r="C40" s="42" t="s">
        <v>93</v>
      </c>
      <c r="D40" s="45">
        <f>D36</f>
        <v>1446.7689329999998</v>
      </c>
    </row>
    <row r="41" spans="1:7" ht="13.5">
      <c r="A41" s="52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fitToHeight="0" orientation="portrait" paperSize="9" scale="9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 topLeftCell="A1">
      <selection pane="topLeft" activeCell="E18" sqref="E18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67" t="s">
        <v>95</v>
      </c>
    </row>
    <row r="2" spans="1:2" ht="13.5">
      <c r="A2" s="68"/>
      <c r="B2" t="s">
        <v>43</v>
      </c>
    </row>
    <row r="3" spans="1:2" ht="20" customHeight="1">
      <c r="A3" s="42" t="s">
        <v>46</v>
      </c>
      <c r="B3" s="42" t="s">
        <v>47</v>
      </c>
    </row>
    <row r="4" spans="1:2" ht="20" customHeight="1">
      <c r="A4" s="38" t="s">
        <v>96</v>
      </c>
      <c r="B4" s="45">
        <f>表一!B5</f>
        <v>1446.7689330000001</v>
      </c>
    </row>
    <row r="5" spans="1:2" ht="20" customHeight="1">
      <c r="A5" s="38" t="s">
        <v>97</v>
      </c>
      <c r="B5" s="45">
        <f>B6+B7+B8+B9</f>
        <v>1446.7689330000001</v>
      </c>
    </row>
    <row r="6" spans="1:2" ht="20" customHeight="1">
      <c r="A6" s="38" t="s">
        <v>98</v>
      </c>
      <c r="B6" s="45">
        <f>'[1]2024年部门预算批复表（二）'!$B$27</f>
        <v>1140.9095870000001</v>
      </c>
    </row>
    <row r="7" spans="1:2" ht="20" customHeight="1">
      <c r="A7" s="38" t="s">
        <v>99</v>
      </c>
      <c r="B7" s="45">
        <f>'[1]2024年部门预算批复表（一）'!$E$27</f>
        <v>7.5999999999999996</v>
      </c>
    </row>
    <row r="8" spans="1:2" ht="20" customHeight="1">
      <c r="A8" s="38" t="s">
        <v>100</v>
      </c>
      <c r="B8" s="45">
        <f>'[1]2024年部门预算批复表（二）'!$L$27</f>
        <v>41.388745999999998</v>
      </c>
    </row>
    <row r="9" spans="1:2" ht="20" customHeight="1">
      <c r="A9" s="38" t="s">
        <v>101</v>
      </c>
      <c r="B9" s="45">
        <f>'[1]2024年部门预算批复表（四）-分校'!$C$38+'[1]2024年部门预算批复表（四）-分校'!$C$66+'[1]2024年部门预算批复表（四）-分校'!$C$76+'[1]2024年部门预算批复表（四）-分校'!$C$102+'[1]2024年部门预算批复表（四）-分校'!$C$120+'[1]2024年部门预算批复表（四）-分校'!$C$133</f>
        <v>256.87060000000002</v>
      </c>
    </row>
    <row r="10" spans="1:2" ht="20" customHeight="1">
      <c r="A10" s="38" t="s">
        <v>102</v>
      </c>
      <c r="B10" s="45"/>
    </row>
    <row r="11" spans="1:2" ht="20" customHeight="1">
      <c r="A11" s="38" t="s">
        <v>103</v>
      </c>
      <c r="B11" s="45"/>
    </row>
    <row r="12" spans="1:2" ht="20" customHeight="1">
      <c r="A12" s="38" t="s">
        <v>104</v>
      </c>
      <c r="B12" s="45"/>
    </row>
    <row r="13" spans="1:2" ht="20" customHeight="1">
      <c r="A13" s="38" t="s">
        <v>105</v>
      </c>
      <c r="B13" s="45"/>
    </row>
    <row r="14" spans="1:2" ht="20" customHeight="1">
      <c r="A14" s="38" t="s">
        <v>106</v>
      </c>
      <c r="B14" s="45"/>
    </row>
    <row r="15" spans="1:2" ht="20" customHeight="1">
      <c r="A15" s="38" t="s">
        <v>107</v>
      </c>
      <c r="B15" s="45"/>
    </row>
    <row r="16" spans="1:2" ht="20" customHeight="1">
      <c r="A16" s="38" t="s">
        <v>108</v>
      </c>
      <c r="B16" s="45"/>
    </row>
    <row r="17" spans="1:2" ht="20" customHeight="1">
      <c r="A17" s="38" t="s">
        <v>109</v>
      </c>
      <c r="B17" s="45"/>
    </row>
    <row r="18" spans="1:2" ht="20" customHeight="1">
      <c r="A18" s="38" t="s">
        <v>110</v>
      </c>
      <c r="B18" s="45">
        <f>B10+B4</f>
        <v>1446.7689330000001</v>
      </c>
    </row>
    <row r="19" spans="1:2" ht="20" customHeight="1">
      <c r="A19" s="38" t="s">
        <v>111</v>
      </c>
      <c r="B19" s="45"/>
    </row>
    <row r="20" spans="1:2" ht="20" customHeight="1">
      <c r="A20" s="38" t="s">
        <v>112</v>
      </c>
      <c r="B20" s="45"/>
    </row>
    <row r="21" spans="1:2" ht="20" customHeight="1">
      <c r="A21" s="38" t="s">
        <v>113</v>
      </c>
      <c r="B21" s="45">
        <f>B18</f>
        <v>1446.7689330000001</v>
      </c>
    </row>
    <row r="22" spans="1:2" ht="13.5">
      <c r="A22" s="51" t="s">
        <v>114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3"/>
  <sheetViews>
    <sheetView workbookViewId="0" topLeftCell="A4">
      <selection pane="topLeft" activeCell="C5" sqref="C5"/>
    </sheetView>
  </sheetViews>
  <sheetFormatPr defaultColWidth="9.005" defaultRowHeight="13.5" outlineLevelCol="4"/>
  <cols>
    <col min="1" max="1" width="37.75" customWidth="1"/>
    <col min="2" max="5" width="11.75" customWidth="1"/>
    <col min="6" max="7" width="11.5"/>
  </cols>
  <sheetData>
    <row r="1" spans="1:5" ht="20.25">
      <c r="A1" s="32" t="s">
        <v>115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43</v>
      </c>
    </row>
    <row r="3" spans="1:5" ht="25" customHeight="1">
      <c r="A3" s="42" t="s">
        <v>116</v>
      </c>
      <c r="B3" s="42" t="s">
        <v>117</v>
      </c>
      <c r="C3" s="42" t="s">
        <v>118</v>
      </c>
      <c r="D3" s="42" t="s">
        <v>119</v>
      </c>
      <c r="E3" s="42" t="s">
        <v>120</v>
      </c>
    </row>
    <row r="4" spans="1:5" ht="25" customHeight="1">
      <c r="A4" s="42" t="s">
        <v>121</v>
      </c>
      <c r="B4" s="42">
        <v>1</v>
      </c>
      <c r="C4" s="42">
        <v>2</v>
      </c>
      <c r="D4" s="42">
        <v>3</v>
      </c>
      <c r="E4" s="42">
        <v>4</v>
      </c>
    </row>
    <row r="5" spans="1:5" ht="25" customHeight="1">
      <c r="A5" s="38" t="s">
        <v>122</v>
      </c>
      <c r="B5" s="44">
        <f>B6+B13+B25+B29+B31</f>
        <v>1446.7689329999998</v>
      </c>
      <c r="C5" s="44">
        <f>C6+C13+C25+C29+C31</f>
        <v>1189.8983329999999</v>
      </c>
      <c r="D5" s="44">
        <f>D6+D13+D29</f>
        <v>256.87059999999997</v>
      </c>
      <c r="E5" s="54"/>
    </row>
    <row r="6" spans="1:5" ht="25" customHeight="1">
      <c r="A6" s="40" t="s">
        <v>123</v>
      </c>
      <c r="B6" s="65">
        <f>B8+B9+B11</f>
        <v>1140.7455299999999</v>
      </c>
      <c r="C6" s="43">
        <f>C8+C9+C11</f>
        <v>883.87492999999995</v>
      </c>
      <c r="D6" s="14">
        <f>D8+D9</f>
        <v>256.87059999999997</v>
      </c>
      <c r="E6" s="54"/>
    </row>
    <row r="7" spans="1:5" ht="25" customHeight="1">
      <c r="A7" s="40" t="s">
        <v>124</v>
      </c>
      <c r="B7" s="44"/>
      <c r="C7" s="44"/>
      <c r="D7" s="44"/>
      <c r="E7" s="54"/>
    </row>
    <row r="8" spans="1:5" ht="25" customHeight="1">
      <c r="A8" s="40" t="s">
        <v>125</v>
      </c>
      <c r="B8" s="43">
        <f>C8</f>
        <v>21.240600000000001</v>
      </c>
      <c r="C8" s="43">
        <f>'[1]2024年部门预算批复表（四）-分校'!$C$38+'[1]2024年部门预算批复表（四）-分校'!$C$76</f>
        <v>21.240600000000001</v>
      </c>
      <c r="D8" s="43">
        <v>21.240600000000001</v>
      </c>
      <c r="E8" s="60"/>
    </row>
    <row r="9" spans="1:5" ht="25" customHeight="1">
      <c r="A9" s="40" t="s">
        <v>126</v>
      </c>
      <c r="B9" s="43">
        <f>C9</f>
        <v>235.63</v>
      </c>
      <c r="C9" s="43">
        <f>'[1]2024年部门预算批复表（四）-分校'!$C$66+'[1]2024年部门预算批复表（四）-分校'!$C$102+'[1]2024年部门预算批复表（四）-分校'!$C$120+'[1]2024年部门预算批复表（四）-分校'!$C$133</f>
        <v>235.63</v>
      </c>
      <c r="D9" s="43">
        <v>235.63</v>
      </c>
      <c r="E9" s="54"/>
    </row>
    <row r="10" spans="1:5" ht="25" customHeight="1">
      <c r="A10" s="40" t="s">
        <v>127</v>
      </c>
      <c r="B10" s="43"/>
      <c r="C10" s="43"/>
      <c r="D10" s="44"/>
      <c r="E10" s="54"/>
    </row>
    <row r="11" spans="1:5" ht="25" customHeight="1">
      <c r="A11" s="40" t="s">
        <v>128</v>
      </c>
      <c r="B11" s="14">
        <f>B12</f>
        <v>883.87492999999995</v>
      </c>
      <c r="C11" s="43">
        <f>C12</f>
        <v>627.00432999999998</v>
      </c>
      <c r="D11" s="14"/>
      <c r="E11" s="60"/>
    </row>
    <row r="12" spans="1:5" ht="25" customHeight="1">
      <c r="A12" s="40" t="s">
        <v>129</v>
      </c>
      <c r="B12" s="14">
        <v>883.87492999999995</v>
      </c>
      <c r="C12" s="43">
        <v>627.00432999999998</v>
      </c>
      <c r="D12" s="14"/>
      <c r="E12" s="60"/>
    </row>
    <row r="13" spans="1:5" ht="25" customHeight="1">
      <c r="A13" s="40" t="s">
        <v>130</v>
      </c>
      <c r="B13" s="43">
        <f>B14+B19+B23+B16</f>
        <v>157.73016899999999</v>
      </c>
      <c r="C13" s="43">
        <f>B13</f>
        <v>157.73016899999999</v>
      </c>
      <c r="D13" s="43"/>
      <c r="E13" s="60"/>
    </row>
    <row r="14" spans="1:5" ht="25" customHeight="1">
      <c r="A14" s="40" t="s">
        <v>131</v>
      </c>
      <c r="B14" s="43"/>
      <c r="C14" s="43"/>
      <c r="D14" s="43"/>
      <c r="E14" s="60"/>
    </row>
    <row r="15" spans="1:5" ht="25" customHeight="1">
      <c r="A15" s="40" t="s">
        <v>132</v>
      </c>
      <c r="B15" s="43"/>
      <c r="C15" s="43"/>
      <c r="D15" s="43"/>
      <c r="E15" s="60"/>
    </row>
    <row r="16" spans="1:5" ht="25" customHeight="1">
      <c r="A16" s="40" t="s">
        <v>133</v>
      </c>
      <c r="B16" s="43">
        <f>'[1]2024年部门预算批复表（二）'!$N$27+'[1]2024年部门预算批复表（二）'!$O$27+'[1]2024年部门预算批复表（二）'!$P$27</f>
        <v>41.388745999999998</v>
      </c>
      <c r="C16" s="43">
        <f>B16</f>
        <v>41.388745999999998</v>
      </c>
      <c r="D16" s="43"/>
      <c r="E16" s="60"/>
    </row>
    <row r="17" spans="1:5" ht="25" customHeight="1">
      <c r="A17" s="40" t="s">
        <v>134</v>
      </c>
      <c r="B17" s="43"/>
      <c r="C17" s="43"/>
      <c r="D17" s="43"/>
      <c r="E17" s="60"/>
    </row>
    <row r="18" spans="1:5" ht="25" customHeight="1">
      <c r="A18" s="40" t="s">
        <v>135</v>
      </c>
      <c r="B18" s="43"/>
      <c r="C18" s="43"/>
      <c r="D18" s="43"/>
      <c r="E18" s="60"/>
    </row>
    <row r="19" spans="1:5" ht="25" customHeight="1">
      <c r="A19" s="40" t="s">
        <v>136</v>
      </c>
      <c r="B19" s="43">
        <f>'[1]2024年部门预算批复表（二）'!$I$27</f>
        <v>85.369343999999998</v>
      </c>
      <c r="C19" s="43">
        <f>B19</f>
        <v>85.369343999999998</v>
      </c>
      <c r="D19" s="43"/>
      <c r="E19" s="60"/>
    </row>
    <row r="20" spans="1:5" ht="25" customHeight="1">
      <c r="A20" s="40" t="s">
        <v>137</v>
      </c>
      <c r="B20" s="43"/>
      <c r="C20" s="43"/>
      <c r="D20" s="43"/>
      <c r="E20" s="60"/>
    </row>
    <row r="21" spans="1:5" ht="25" customHeight="1">
      <c r="A21" s="40" t="s">
        <v>138</v>
      </c>
      <c r="B21" s="43"/>
      <c r="C21" s="43"/>
      <c r="D21" s="43"/>
      <c r="E21" s="60"/>
    </row>
    <row r="22" spans="1:5" ht="25" customHeight="1">
      <c r="A22" s="40" t="s">
        <v>139</v>
      </c>
      <c r="B22" s="43"/>
      <c r="C22" s="43"/>
      <c r="D22" s="43"/>
      <c r="E22" s="60"/>
    </row>
    <row r="23" spans="1:5" ht="25" customHeight="1">
      <c r="A23" s="40" t="s">
        <v>140</v>
      </c>
      <c r="B23" s="43">
        <v>30.972079000000001</v>
      </c>
      <c r="C23" s="66">
        <v>30.972079000000001</v>
      </c>
      <c r="D23" s="43"/>
      <c r="E23" s="60"/>
    </row>
    <row r="24" spans="1:5" ht="25" customHeight="1">
      <c r="A24" s="40" t="s">
        <v>141</v>
      </c>
      <c r="B24" s="43">
        <v>30.972079000000001</v>
      </c>
      <c r="C24" s="66">
        <v>30.972079000000001</v>
      </c>
      <c r="D24" s="43"/>
      <c r="E24" s="60"/>
    </row>
    <row r="25" spans="1:5" ht="25" customHeight="1">
      <c r="A25" s="40" t="s">
        <v>142</v>
      </c>
      <c r="B25" s="43">
        <f>B28</f>
        <v>62.154834000000001</v>
      </c>
      <c r="C25" s="43">
        <f>B25</f>
        <v>62.154834000000001</v>
      </c>
      <c r="D25" s="43"/>
      <c r="E25" s="60"/>
    </row>
    <row r="26" spans="1:5" ht="25" customHeight="1">
      <c r="A26" s="40" t="s">
        <v>143</v>
      </c>
      <c r="B26" s="43"/>
      <c r="C26" s="43"/>
      <c r="D26" s="43"/>
      <c r="E26" s="60"/>
    </row>
    <row r="27" spans="1:5" ht="25" customHeight="1">
      <c r="A27" s="40" t="s">
        <v>144</v>
      </c>
      <c r="B27" s="43"/>
      <c r="C27" s="43"/>
      <c r="D27" s="43"/>
      <c r="E27" s="60"/>
    </row>
    <row r="28" spans="1:5" ht="25" customHeight="1">
      <c r="A28" s="40" t="s">
        <v>145</v>
      </c>
      <c r="B28" s="43">
        <f>'[1]2024年部门预算批复表（二）'!$H$27</f>
        <v>62.154834000000001</v>
      </c>
      <c r="C28" s="43">
        <f>B28</f>
        <v>62.154834000000001</v>
      </c>
      <c r="D28" s="43"/>
      <c r="E28" s="60"/>
    </row>
    <row r="29" spans="1:5" ht="25" customHeight="1">
      <c r="A29" s="40" t="s">
        <v>146</v>
      </c>
      <c r="B29" s="43"/>
      <c r="C29" s="43"/>
      <c r="D29" s="43"/>
      <c r="E29" s="60"/>
    </row>
    <row r="30" spans="1:5" ht="25" customHeight="1">
      <c r="A30" s="40" t="s">
        <v>147</v>
      </c>
      <c r="B30" s="43"/>
      <c r="C30" s="43"/>
      <c r="D30" s="43"/>
      <c r="E30" s="60"/>
    </row>
    <row r="31" spans="1:5" ht="25" customHeight="1">
      <c r="A31" s="40" t="s">
        <v>76</v>
      </c>
      <c r="B31" s="43">
        <f>'[1]2024年部门预算批复表（二）'!$K$27</f>
        <v>86.138400000000004</v>
      </c>
      <c r="C31" s="43">
        <f>B31</f>
        <v>86.138400000000004</v>
      </c>
      <c r="D31" s="43"/>
      <c r="E31" s="60"/>
    </row>
    <row r="32" spans="1:5" ht="25" customHeight="1">
      <c r="A32" s="48"/>
      <c r="B32" s="54"/>
      <c r="C32" s="54"/>
      <c r="D32" s="54"/>
      <c r="E32" s="54"/>
    </row>
    <row r="33" spans="1:5" ht="13.5">
      <c r="A33" s="51" t="s">
        <v>114</v>
      </c>
    </row>
  </sheetData>
  <mergeCells count="1">
    <mergeCell ref="A1:E1"/>
  </mergeCells>
  <pageMargins left="0.75" right="0.75" top="1" bottom="1" header="0.5" footer="0.5"/>
  <pageSetup orientation="portrait" paperSize="9" scale="8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F24" sqref="F24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32" t="s">
        <v>148</v>
      </c>
      <c r="B1" s="32"/>
      <c r="C1" s="32"/>
      <c r="D1" s="32"/>
    </row>
    <row r="2" spans="1:4" ht="13.5">
      <c r="A2" s="33"/>
      <c r="B2" s="34"/>
      <c r="C2" s="34"/>
      <c r="D2" s="34" t="s">
        <v>43</v>
      </c>
    </row>
    <row r="3" spans="1:4" ht="15" customHeight="1">
      <c r="A3" s="42" t="s">
        <v>149</v>
      </c>
      <c r="B3" s="42"/>
      <c r="C3" s="42" t="s">
        <v>150</v>
      </c>
      <c r="D3" s="42"/>
    </row>
    <row r="4" spans="1:4" ht="13.5">
      <c r="A4" s="42" t="s">
        <v>46</v>
      </c>
      <c r="B4" s="42" t="s">
        <v>47</v>
      </c>
      <c r="C4" s="42" t="s">
        <v>46</v>
      </c>
      <c r="D4" s="42" t="s">
        <v>151</v>
      </c>
    </row>
    <row r="5" spans="1:4" ht="13.5">
      <c r="A5" s="61" t="s">
        <v>152</v>
      </c>
      <c r="B5" s="49">
        <f>B6</f>
        <v>1446.7689330000001</v>
      </c>
      <c r="C5" s="61" t="s">
        <v>153</v>
      </c>
      <c r="D5" s="49"/>
    </row>
    <row r="6" spans="1:4" ht="13.5">
      <c r="A6" s="61" t="s">
        <v>154</v>
      </c>
      <c r="B6" s="49">
        <f>表一!B5</f>
        <v>1446.7689330000001</v>
      </c>
      <c r="C6" s="61" t="s">
        <v>155</v>
      </c>
      <c r="D6" s="49"/>
    </row>
    <row r="7" spans="1:4" ht="13.5">
      <c r="A7" s="61" t="s">
        <v>156</v>
      </c>
      <c r="B7" s="49">
        <v>5.25</v>
      </c>
      <c r="C7" s="61" t="s">
        <v>157</v>
      </c>
      <c r="D7" s="49"/>
    </row>
    <row r="8" spans="1:4" ht="13.5">
      <c r="A8" s="61" t="s">
        <v>158</v>
      </c>
      <c r="B8" s="49"/>
      <c r="C8" s="61" t="s">
        <v>159</v>
      </c>
      <c r="D8" s="49"/>
    </row>
    <row r="9" spans="1:4" ht="13.5">
      <c r="A9" s="61"/>
      <c r="B9" s="62"/>
      <c r="C9" s="61" t="s">
        <v>160</v>
      </c>
      <c r="D9" s="49"/>
    </row>
    <row r="10" spans="1:4" ht="13.5">
      <c r="A10" s="61"/>
      <c r="B10" s="62"/>
      <c r="C10" s="61" t="s">
        <v>161</v>
      </c>
      <c r="D10" s="49">
        <f>表一!D9</f>
        <v>1140.7455299999999</v>
      </c>
    </row>
    <row r="11" spans="1:4" ht="13.5">
      <c r="A11" s="61"/>
      <c r="B11" s="62"/>
      <c r="C11" s="61" t="s">
        <v>162</v>
      </c>
      <c r="D11" s="49"/>
    </row>
    <row r="12" spans="1:4" ht="13.5">
      <c r="A12" s="63"/>
      <c r="B12" s="64"/>
      <c r="C12" s="61" t="s">
        <v>163</v>
      </c>
      <c r="D12" s="49"/>
    </row>
    <row r="13" spans="1:4" ht="13.5">
      <c r="A13" s="63"/>
      <c r="B13" s="64"/>
      <c r="C13" s="61" t="s">
        <v>164</v>
      </c>
      <c r="D13" s="49">
        <f>表一!D12</f>
        <v>157.73016899999999</v>
      </c>
    </row>
    <row r="14" spans="1:4" ht="13.5">
      <c r="A14" s="63"/>
      <c r="B14" s="64"/>
      <c r="C14" s="61" t="s">
        <v>165</v>
      </c>
      <c r="D14" s="49"/>
    </row>
    <row r="15" spans="1:4" ht="13.5">
      <c r="A15" s="63"/>
      <c r="B15" s="64"/>
      <c r="C15" s="61" t="s">
        <v>166</v>
      </c>
      <c r="D15" s="49">
        <f>表一!D14</f>
        <v>62.154834000000001</v>
      </c>
    </row>
    <row r="16" spans="1:4" ht="13.5">
      <c r="A16" s="63"/>
      <c r="B16" s="64"/>
      <c r="C16" s="61" t="s">
        <v>167</v>
      </c>
      <c r="D16" s="49"/>
    </row>
    <row r="17" spans="1:4" ht="13.5">
      <c r="A17" s="63"/>
      <c r="B17" s="64"/>
      <c r="C17" s="61" t="s">
        <v>168</v>
      </c>
      <c r="D17" s="49"/>
    </row>
    <row r="18" spans="1:4" ht="13.5">
      <c r="A18" s="63"/>
      <c r="B18" s="64"/>
      <c r="C18" s="61" t="s">
        <v>169</v>
      </c>
      <c r="D18" s="49"/>
    </row>
    <row r="19" spans="1:4" ht="13.5">
      <c r="A19" s="63"/>
      <c r="B19" s="64"/>
      <c r="C19" s="61" t="s">
        <v>170</v>
      </c>
      <c r="D19" s="49"/>
    </row>
    <row r="20" spans="1:4" ht="13.5">
      <c r="A20" s="63"/>
      <c r="B20" s="64"/>
      <c r="C20" s="61" t="s">
        <v>171</v>
      </c>
      <c r="D20" s="49"/>
    </row>
    <row r="21" spans="1:4" ht="13.5">
      <c r="A21" s="63"/>
      <c r="B21" s="64"/>
      <c r="C21" s="61" t="s">
        <v>172</v>
      </c>
      <c r="D21" s="49"/>
    </row>
    <row r="22" spans="1:4" ht="13.5">
      <c r="A22" s="63"/>
      <c r="B22" s="64"/>
      <c r="C22" s="61" t="s">
        <v>173</v>
      </c>
      <c r="D22" s="49"/>
    </row>
    <row r="23" spans="1:4" ht="13.5">
      <c r="A23" s="63"/>
      <c r="B23" s="64"/>
      <c r="C23" s="61" t="s">
        <v>174</v>
      </c>
      <c r="D23" s="49"/>
    </row>
    <row r="24" spans="1:4" ht="13.5">
      <c r="A24" s="63"/>
      <c r="B24" s="64"/>
      <c r="C24" s="61" t="s">
        <v>175</v>
      </c>
      <c r="D24" s="49"/>
    </row>
    <row r="25" spans="1:4" ht="13.5">
      <c r="A25" s="63"/>
      <c r="B25" s="64"/>
      <c r="C25" s="61" t="s">
        <v>176</v>
      </c>
      <c r="D25" s="49">
        <f>表一!D24</f>
        <v>86.138400000000004</v>
      </c>
    </row>
    <row r="26" spans="1:4" ht="13.5">
      <c r="A26" s="63"/>
      <c r="B26" s="64"/>
      <c r="C26" s="61" t="s">
        <v>177</v>
      </c>
      <c r="D26" s="49"/>
    </row>
    <row r="27" spans="1:4" ht="13.5">
      <c r="A27" s="63"/>
      <c r="B27" s="64"/>
      <c r="C27" s="61" t="s">
        <v>178</v>
      </c>
      <c r="D27" s="49"/>
    </row>
    <row r="28" spans="1:4" ht="13.5">
      <c r="A28" s="63"/>
      <c r="B28" s="64"/>
      <c r="C28" s="61" t="s">
        <v>179</v>
      </c>
      <c r="D28" s="49"/>
    </row>
    <row r="29" spans="1:4" ht="13.5">
      <c r="A29" s="63"/>
      <c r="B29" s="64"/>
      <c r="C29" s="61" t="s">
        <v>180</v>
      </c>
      <c r="D29" s="49"/>
    </row>
    <row r="30" spans="1:4" ht="13.5">
      <c r="A30" s="63"/>
      <c r="B30" s="64"/>
      <c r="C30" s="61" t="s">
        <v>181</v>
      </c>
      <c r="D30" s="49"/>
    </row>
    <row r="31" spans="1:4" ht="13.5">
      <c r="A31" s="63"/>
      <c r="B31" s="64"/>
      <c r="C31" s="61" t="s">
        <v>182</v>
      </c>
      <c r="D31" s="49"/>
    </row>
    <row r="32" spans="1:4" ht="13.5">
      <c r="A32" s="63"/>
      <c r="B32" s="64"/>
      <c r="C32" s="61" t="s">
        <v>183</v>
      </c>
      <c r="D32" s="49"/>
    </row>
    <row r="33" spans="1:4" ht="13.5">
      <c r="A33" s="63"/>
      <c r="B33" s="64"/>
      <c r="C33" s="61" t="s">
        <v>184</v>
      </c>
      <c r="D33" s="49"/>
    </row>
    <row r="34" spans="1:4" ht="13.5">
      <c r="A34" s="63"/>
      <c r="B34" s="64"/>
      <c r="C34" s="61" t="s">
        <v>185</v>
      </c>
      <c r="D34" s="49"/>
    </row>
    <row r="35" spans="1:4" ht="13.5">
      <c r="A35" s="63"/>
      <c r="B35" s="64"/>
      <c r="C35" s="61"/>
      <c r="D35" s="49"/>
    </row>
    <row r="36" spans="1:4" ht="13.5">
      <c r="A36" s="42" t="s">
        <v>186</v>
      </c>
      <c r="B36" s="46">
        <f>B5</f>
        <v>1446.7689330000001</v>
      </c>
      <c r="C36" s="42" t="s">
        <v>187</v>
      </c>
      <c r="D36" s="46">
        <f>SUM(D10:D35)</f>
        <v>1446.7689329999998</v>
      </c>
    </row>
    <row r="37" spans="1:4" ht="13.5">
      <c r="A37" s="51" t="s">
        <v>114</v>
      </c>
    </row>
    <row r="38" spans="1:4" ht="13.5">
      <c r="A38" s="52" t="s">
        <v>188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H17" sqref="H17"/>
    </sheetView>
  </sheetViews>
  <sheetFormatPr defaultColWidth="9.005" defaultRowHeight="13.5"/>
  <cols>
    <col min="1" max="1" width="17.625" customWidth="1"/>
    <col min="2" max="4" width="9.625"/>
    <col min="11" max="11" width="12.875" customWidth="1"/>
  </cols>
  <sheetData>
    <row r="1" spans="1:11" ht="20.25">
      <c r="A1" s="32" t="s">
        <v>189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3.5">
      <c r="A2" s="33"/>
      <c r="B2" s="34"/>
      <c r="C2" s="34"/>
      <c r="D2" s="34"/>
      <c r="E2" s="34"/>
      <c r="F2" s="34"/>
      <c r="G2" s="34"/>
      <c r="H2" s="34"/>
      <c r="I2" s="34"/>
      <c r="J2" s="34"/>
      <c r="K2" s="34" t="s">
        <v>43</v>
      </c>
    </row>
    <row r="3" spans="1:11" ht="15" customHeight="1">
      <c r="A3" s="42" t="s">
        <v>190</v>
      </c>
      <c r="B3" s="42" t="s">
        <v>122</v>
      </c>
      <c r="C3" s="42" t="s">
        <v>191</v>
      </c>
      <c r="D3" s="42"/>
      <c r="E3" s="42"/>
      <c r="F3" s="42" t="s">
        <v>192</v>
      </c>
      <c r="G3" s="42"/>
      <c r="H3" s="42"/>
      <c r="I3" s="42" t="s">
        <v>193</v>
      </c>
      <c r="J3" s="42"/>
      <c r="K3" s="42"/>
    </row>
    <row r="4" spans="1:11" ht="13.5">
      <c r="A4" s="42"/>
      <c r="B4" s="42"/>
      <c r="C4" s="42" t="s">
        <v>151</v>
      </c>
      <c r="D4" s="42" t="s">
        <v>118</v>
      </c>
      <c r="E4" s="42" t="s">
        <v>119</v>
      </c>
      <c r="F4" s="42" t="s">
        <v>151</v>
      </c>
      <c r="G4" s="42" t="s">
        <v>118</v>
      </c>
      <c r="H4" s="42" t="s">
        <v>119</v>
      </c>
      <c r="I4" s="42" t="s">
        <v>151</v>
      </c>
      <c r="J4" s="42" t="s">
        <v>118</v>
      </c>
      <c r="K4" s="42" t="s">
        <v>119</v>
      </c>
    </row>
    <row r="5" spans="1:11" ht="13.5">
      <c r="A5" s="59" t="s">
        <v>194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</row>
    <row r="6" spans="1:11" ht="13.5">
      <c r="A6" s="48" t="s">
        <v>122</v>
      </c>
      <c r="B6" s="60">
        <v>1446.7689330000001</v>
      </c>
      <c r="C6" s="60">
        <v>1446.7689330000001</v>
      </c>
      <c r="D6" s="60">
        <v>1189.8983330000001</v>
      </c>
      <c r="E6" s="14">
        <v>256.87060000000002</v>
      </c>
      <c r="F6" s="60"/>
      <c r="G6" s="60"/>
      <c r="H6" s="60"/>
      <c r="I6" s="60"/>
      <c r="J6" s="60"/>
      <c r="K6" s="60"/>
    </row>
    <row r="7" spans="1:11" ht="13.5">
      <c r="A7" s="50" t="s">
        <v>3</v>
      </c>
      <c r="B7" s="60">
        <f>C7+F7</f>
        <v>1446.7689329999998</v>
      </c>
      <c r="C7" s="60">
        <f>D7+E7</f>
        <v>1446.7689329999998</v>
      </c>
      <c r="D7" s="60">
        <f>表三!C5</f>
        <v>1189.8983329999999</v>
      </c>
      <c r="E7" s="14">
        <f>表三!D5</f>
        <v>256.87059999999997</v>
      </c>
      <c r="F7" s="60"/>
      <c r="G7" s="60"/>
      <c r="H7" s="60"/>
      <c r="I7" s="60"/>
      <c r="J7" s="60"/>
      <c r="K7" s="60"/>
    </row>
    <row r="8" spans="1:11" ht="13.5">
      <c r="A8" s="5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3.5">
      <c r="A9" s="5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3.5">
      <c r="A10" s="5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3.5">
      <c r="A11" s="5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3.5">
      <c r="A12" s="5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3.5">
      <c r="A13" s="5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3.5">
      <c r="A14" s="5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3.5">
      <c r="A15" s="5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3.5">
      <c r="A16" s="51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workbookViewId="0" topLeftCell="A1">
      <selection pane="topLeft" activeCell="A9" sqref="A9:XFD9"/>
    </sheetView>
  </sheetViews>
  <sheetFormatPr defaultColWidth="9.005" defaultRowHeight="13.5" outlineLevelCol="4"/>
  <cols>
    <col min="1" max="1" width="20.25" customWidth="1"/>
    <col min="2" max="2" width="37.75" customWidth="1"/>
    <col min="3" max="3" width="23.875" customWidth="1"/>
    <col min="4" max="4" width="28" customWidth="1"/>
    <col min="5" max="5" width="14.625" customWidth="1"/>
    <col min="6" max="6" width="12.625"/>
  </cols>
  <sheetData>
    <row r="1" spans="1:5" ht="20.25">
      <c r="A1" s="32" t="s">
        <v>195</v>
      </c>
      <c r="B1" s="32"/>
      <c r="C1" s="32"/>
      <c r="D1" s="32"/>
      <c r="E1" s="32"/>
    </row>
    <row r="2" spans="1:5" ht="13.5">
      <c r="A2" s="33"/>
      <c r="B2" s="34"/>
      <c r="C2" s="34"/>
      <c r="D2" s="34"/>
      <c r="E2" s="34" t="s">
        <v>43</v>
      </c>
    </row>
    <row r="3" spans="1:5" ht="15" customHeight="1">
      <c r="A3" s="42" t="s">
        <v>116</v>
      </c>
      <c r="B3" s="42"/>
      <c r="C3" s="42" t="s">
        <v>191</v>
      </c>
      <c r="D3" s="42"/>
      <c r="E3" s="42"/>
    </row>
    <row r="4" spans="1:5" ht="13.5">
      <c r="A4" s="42" t="s">
        <v>196</v>
      </c>
      <c r="B4" s="42" t="s">
        <v>197</v>
      </c>
      <c r="C4" s="42" t="s">
        <v>151</v>
      </c>
      <c r="D4" s="42" t="s">
        <v>118</v>
      </c>
      <c r="E4" s="42" t="s">
        <v>119</v>
      </c>
    </row>
    <row r="5" spans="1:5" ht="13.5">
      <c r="A5" s="42" t="s">
        <v>121</v>
      </c>
      <c r="B5" s="42" t="s">
        <v>121</v>
      </c>
      <c r="C5" s="42">
        <v>1</v>
      </c>
      <c r="D5" s="42">
        <v>2</v>
      </c>
      <c r="E5" s="42">
        <v>3</v>
      </c>
    </row>
    <row r="6" spans="1:5" ht="13.5">
      <c r="A6" s="55" t="s">
        <v>198</v>
      </c>
      <c r="B6" s="55" t="s">
        <v>122</v>
      </c>
      <c r="C6" s="56">
        <f>SUM(C7:C17)</f>
        <v>1446.7689329999998</v>
      </c>
      <c r="D6" s="56">
        <f>SUM(D7:D17)</f>
        <v>1189.8983329999999</v>
      </c>
      <c r="E6" s="56">
        <f>SUM(E7:E17)</f>
        <v>256.87059999999997</v>
      </c>
    </row>
    <row r="7" spans="1:5" ht="13.5">
      <c r="A7" s="57">
        <v>2050201</v>
      </c>
      <c r="B7" s="57" t="s">
        <v>199</v>
      </c>
      <c r="C7" s="53">
        <f t="shared" si="0" ref="C7:C16">D7</f>
        <v>21.240600000000001</v>
      </c>
      <c r="D7" s="53">
        <f>表三!D8</f>
        <v>21.240600000000001</v>
      </c>
      <c r="E7" s="53">
        <f>表三!B8</f>
        <v>21.240600000000001</v>
      </c>
    </row>
    <row r="8" spans="1:5" ht="13.5">
      <c r="A8" s="57">
        <v>2050202</v>
      </c>
      <c r="B8" s="57" t="s">
        <v>200</v>
      </c>
      <c r="C8" s="43">
        <f t="shared" si="0"/>
        <v>235.63</v>
      </c>
      <c r="D8" s="43">
        <f>表三!D9</f>
        <v>235.63</v>
      </c>
      <c r="E8" s="53">
        <f>表三!B9</f>
        <v>235.63</v>
      </c>
    </row>
    <row r="9" spans="1:5" ht="13.5">
      <c r="A9" s="57">
        <v>2050999</v>
      </c>
      <c r="B9" s="57" t="s">
        <v>201</v>
      </c>
      <c r="C9" s="53">
        <f>表三!B11</f>
        <v>883.87492999999995</v>
      </c>
      <c r="D9" s="53">
        <f>表三!C11</f>
        <v>627.00432999999998</v>
      </c>
      <c r="E9" s="53"/>
    </row>
    <row r="10" spans="1:5" ht="13.5">
      <c r="A10" s="57">
        <v>2080502</v>
      </c>
      <c r="B10" s="57" t="s">
        <v>202</v>
      </c>
      <c r="C10" s="53">
        <f t="shared" si="0"/>
        <v>31.160746</v>
      </c>
      <c r="D10" s="53">
        <f>'[1]2024年部门预算批复表（二）'!$N$27</f>
        <v>31.160746</v>
      </c>
      <c r="E10" s="53"/>
    </row>
    <row r="11" spans="1:5" ht="13.5">
      <c r="A11" s="57">
        <v>2080505</v>
      </c>
      <c r="B11" s="57" t="s">
        <v>203</v>
      </c>
      <c r="C11" s="53">
        <f t="shared" si="0"/>
        <v>85.369343999999998</v>
      </c>
      <c r="D11" s="53">
        <f>'[1]2024年部门预算批复表（二）'!$I$27</f>
        <v>85.369343999999998</v>
      </c>
      <c r="E11" s="53"/>
    </row>
    <row r="12" spans="1:5" ht="13.5">
      <c r="A12" s="57">
        <v>2080801</v>
      </c>
      <c r="B12" s="58" t="s">
        <v>204</v>
      </c>
      <c r="C12" s="53">
        <f t="shared" si="0"/>
        <v>7.96</v>
      </c>
      <c r="D12" s="53">
        <f>'[1]2024年部门预算批复表（二）'!$P$27</f>
        <v>7.96</v>
      </c>
      <c r="E12" s="53"/>
    </row>
    <row r="13" spans="1:5" ht="13.5">
      <c r="A13" s="57">
        <v>2080899</v>
      </c>
      <c r="B13" s="57" t="s">
        <v>205</v>
      </c>
      <c r="C13" s="53">
        <f t="shared" si="0"/>
        <v>2.2679999999999998</v>
      </c>
      <c r="D13" s="53">
        <f>'[1]2024年部门预算批复表（二）'!$O$27</f>
        <v>2.2679999999999998</v>
      </c>
      <c r="E13" s="53"/>
    </row>
    <row r="14" spans="1:5" ht="13.5">
      <c r="A14" s="57">
        <v>2089999</v>
      </c>
      <c r="B14" s="57" t="s">
        <v>206</v>
      </c>
      <c r="C14" s="53">
        <f t="shared" si="0"/>
        <v>30.972079000000001</v>
      </c>
      <c r="D14" s="53">
        <f>'[1]2024年部门预算批复表（二）'!$J$27</f>
        <v>30.972079000000001</v>
      </c>
      <c r="E14" s="53"/>
    </row>
    <row r="15" spans="1:5" ht="13.5">
      <c r="A15" s="57">
        <v>2210201</v>
      </c>
      <c r="B15" s="57" t="s">
        <v>207</v>
      </c>
      <c r="C15" s="53">
        <f t="shared" si="0"/>
        <v>86.138400000000004</v>
      </c>
      <c r="D15" s="53">
        <f>'[1]2024年部门预算批复表（二）'!$K$27</f>
        <v>86.138400000000004</v>
      </c>
      <c r="E15" s="53"/>
    </row>
    <row r="16" spans="1:5" ht="13.5">
      <c r="A16" s="57">
        <v>2101102</v>
      </c>
      <c r="B16" s="57" t="s">
        <v>208</v>
      </c>
      <c r="C16" s="53">
        <f t="shared" si="0"/>
        <v>62.154834000000001</v>
      </c>
      <c r="D16" s="53">
        <f>'[1]2024年部门预算批复表（二）'!$H$27</f>
        <v>62.154834000000001</v>
      </c>
      <c r="E16" s="53"/>
    </row>
    <row r="17" spans="1:5" ht="13.5">
      <c r="A17" s="57">
        <v>2296004</v>
      </c>
      <c r="B17" s="57" t="s">
        <v>209</v>
      </c>
      <c r="C17" s="53"/>
      <c r="D17" s="53"/>
      <c r="E17" s="53"/>
    </row>
    <row r="18" spans="1:5" ht="13.5">
      <c r="A18" s="51" t="s">
        <v>114</v>
      </c>
    </row>
    <row r="19" spans="1:5" ht="13.5">
      <c r="A19" s="52" t="s">
        <v>188</v>
      </c>
    </row>
    <row r="20" spans="1:5" ht="13.5">
      <c r="A20" s="52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abSelected="1" workbookViewId="0" topLeftCell="A1">
      <selection pane="topLeft" activeCell="D6" sqref="D6"/>
    </sheetView>
  </sheetViews>
  <sheetFormatPr defaultColWidth="9.005" defaultRowHeight="13.5" outlineLevelCol="5"/>
  <cols>
    <col min="1" max="1" width="17.625" customWidth="1"/>
    <col min="2" max="2" width="30.875" customWidth="1"/>
    <col min="3" max="5" width="20.25" customWidth="1"/>
    <col min="6" max="6" width="10.375"/>
  </cols>
  <sheetData>
    <row r="1" spans="1:6" ht="20.25">
      <c r="A1" s="32" t="s">
        <v>210</v>
      </c>
      <c r="B1" s="32"/>
      <c r="C1" s="32"/>
      <c r="D1" s="32"/>
      <c r="E1" s="32"/>
    </row>
    <row r="2" spans="1:6" ht="13.5">
      <c r="A2" s="33"/>
      <c r="B2" s="34"/>
      <c r="C2" s="34"/>
      <c r="D2" s="34"/>
      <c r="E2" s="34" t="s">
        <v>43</v>
      </c>
    </row>
    <row r="3" spans="1:6" ht="15" customHeight="1">
      <c r="A3" s="42" t="s">
        <v>211</v>
      </c>
      <c r="B3" s="42"/>
      <c r="C3" s="42" t="s">
        <v>212</v>
      </c>
      <c r="D3" s="42"/>
      <c r="E3" s="42"/>
    </row>
    <row r="4" spans="1:6" ht="13.5">
      <c r="A4" s="42" t="s">
        <v>196</v>
      </c>
      <c r="B4" s="42" t="s">
        <v>197</v>
      </c>
      <c r="C4" s="42" t="s">
        <v>151</v>
      </c>
      <c r="D4" s="42" t="s">
        <v>213</v>
      </c>
      <c r="E4" s="42" t="s">
        <v>214</v>
      </c>
    </row>
    <row r="5" spans="1:6" ht="13.5">
      <c r="A5" s="42" t="s">
        <v>121</v>
      </c>
      <c r="B5" s="42" t="s">
        <v>121</v>
      </c>
      <c r="C5" s="42">
        <v>1</v>
      </c>
      <c r="D5" s="42">
        <v>2</v>
      </c>
      <c r="E5" s="42">
        <v>3</v>
      </c>
    </row>
    <row r="6" spans="1:6" ht="13.5">
      <c r="A6" s="48" t="s">
        <v>198</v>
      </c>
      <c r="B6" s="48" t="s">
        <v>122</v>
      </c>
      <c r="C6" s="53">
        <f>D6+E6</f>
        <v>1446.7689329999998</v>
      </c>
      <c r="D6" s="53">
        <f>SUM(D7:D14)</f>
        <v>1439.1689329999999</v>
      </c>
      <c r="E6" s="53">
        <v>7.60</v>
      </c>
      <c r="F6">
        <f>表一!B5-C6</f>
        <v>0</v>
      </c>
    </row>
    <row r="7" spans="1:6" ht="13.5">
      <c r="A7" s="50">
        <v>2050202</v>
      </c>
      <c r="B7" s="50" t="s">
        <v>200</v>
      </c>
      <c r="C7" s="53">
        <f>D7+E7</f>
        <v>1140.7455299999999</v>
      </c>
      <c r="D7" s="53">
        <v>1133.14553</v>
      </c>
      <c r="E7" s="53">
        <v>7.60</v>
      </c>
    </row>
    <row r="8" spans="1:6" ht="13.5">
      <c r="A8" s="50">
        <v>2080502</v>
      </c>
      <c r="B8" s="50" t="s">
        <v>202</v>
      </c>
      <c r="C8" s="53">
        <f t="shared" si="0" ref="C7:C14">D8+E8</f>
        <v>31.160746</v>
      </c>
      <c r="D8" s="53">
        <f>表六!D10</f>
        <v>31.160746</v>
      </c>
      <c r="E8" s="53"/>
    </row>
    <row r="9" spans="1:6" ht="13.5">
      <c r="A9" s="50">
        <v>2080505</v>
      </c>
      <c r="B9" s="50" t="s">
        <v>203</v>
      </c>
      <c r="C9" s="53">
        <f t="shared" si="0"/>
        <v>85.369343999999998</v>
      </c>
      <c r="D9" s="53">
        <f>表六!D11</f>
        <v>85.369343999999998</v>
      </c>
      <c r="E9" s="53"/>
    </row>
    <row r="10" spans="1:6" ht="13.5">
      <c r="A10" s="50">
        <v>2080801</v>
      </c>
      <c r="B10" s="50" t="s">
        <v>204</v>
      </c>
      <c r="C10" s="53">
        <f t="shared" si="0"/>
        <v>7.96</v>
      </c>
      <c r="D10" s="53">
        <f>表六!D12</f>
        <v>7.96</v>
      </c>
      <c r="E10" s="53"/>
    </row>
    <row r="11" spans="1:6" ht="13.5">
      <c r="A11" s="50">
        <v>2080899</v>
      </c>
      <c r="B11" s="50" t="s">
        <v>205</v>
      </c>
      <c r="C11" s="53">
        <f t="shared" si="0"/>
        <v>2.2679999999999998</v>
      </c>
      <c r="D11" s="53">
        <f>表六!D13</f>
        <v>2.2679999999999998</v>
      </c>
      <c r="E11" s="53"/>
    </row>
    <row r="12" spans="1:6" ht="13.5">
      <c r="A12" s="50">
        <v>2089999</v>
      </c>
      <c r="B12" s="50" t="s">
        <v>206</v>
      </c>
      <c r="C12" s="53">
        <f t="shared" si="0"/>
        <v>30.972079000000001</v>
      </c>
      <c r="D12" s="53">
        <f>表六!D14</f>
        <v>30.972079000000001</v>
      </c>
      <c r="E12" s="53"/>
    </row>
    <row r="13" spans="1:6" ht="13.5">
      <c r="A13" s="50">
        <v>2210201</v>
      </c>
      <c r="B13" s="50" t="s">
        <v>207</v>
      </c>
      <c r="C13" s="53">
        <f t="shared" si="0"/>
        <v>86.138400000000004</v>
      </c>
      <c r="D13" s="53">
        <f>表六!D15</f>
        <v>86.138400000000004</v>
      </c>
      <c r="E13" s="53"/>
    </row>
    <row r="14" spans="1:6" ht="13.5">
      <c r="A14" s="50">
        <v>2101102</v>
      </c>
      <c r="B14" s="50" t="s">
        <v>208</v>
      </c>
      <c r="C14" s="53">
        <f t="shared" si="0"/>
        <v>62.154834000000001</v>
      </c>
      <c r="D14" s="53">
        <f>表六!C16</f>
        <v>62.154834000000001</v>
      </c>
      <c r="E14" s="53"/>
    </row>
    <row r="15" spans="1:6" ht="13.5">
      <c r="A15" s="50"/>
      <c r="B15" s="50"/>
      <c r="C15" s="54"/>
      <c r="D15" s="54"/>
      <c r="E15" s="54"/>
    </row>
    <row r="16" spans="1:6" ht="13.5">
      <c r="A16" s="51" t="s">
        <v>114</v>
      </c>
    </row>
    <row r="17" spans="1:6" ht="13.5">
      <c r="A17" s="52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landscape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D24" sqref="D24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32" t="s">
        <v>215</v>
      </c>
      <c r="B1" s="32"/>
      <c r="C1" s="32"/>
      <c r="D1" s="32"/>
      <c r="E1" s="32"/>
      <c r="F1" s="32"/>
      <c r="G1" s="32"/>
      <c r="H1" s="32"/>
    </row>
    <row r="2" spans="1:8" ht="13.5">
      <c r="A2" s="33"/>
      <c r="B2" s="34"/>
      <c r="C2" s="34"/>
      <c r="D2" s="34"/>
      <c r="E2" s="34"/>
      <c r="F2" s="34"/>
      <c r="G2" s="34"/>
      <c r="H2" s="34" t="s">
        <v>43</v>
      </c>
    </row>
    <row r="3" spans="1:8" ht="15" customHeight="1">
      <c r="A3" s="42" t="s">
        <v>190</v>
      </c>
      <c r="B3" s="37" t="s">
        <v>216</v>
      </c>
      <c r="C3" s="37"/>
      <c r="D3" s="37"/>
      <c r="E3" s="37"/>
      <c r="F3" s="37"/>
      <c r="G3" s="37" t="s">
        <v>217</v>
      </c>
      <c r="H3" s="37" t="s">
        <v>218</v>
      </c>
    </row>
    <row r="4" spans="1:8" ht="15" customHeight="1">
      <c r="A4" s="42"/>
      <c r="B4" s="37" t="s">
        <v>151</v>
      </c>
      <c r="C4" s="37" t="s">
        <v>219</v>
      </c>
      <c r="D4" s="37" t="s">
        <v>220</v>
      </c>
      <c r="E4" s="37" t="s">
        <v>221</v>
      </c>
      <c r="F4" s="37"/>
      <c r="G4" s="37"/>
      <c r="H4" s="37"/>
    </row>
    <row r="5" spans="1:8" ht="13.5">
      <c r="A5" s="42"/>
      <c r="B5" s="37"/>
      <c r="C5" s="37"/>
      <c r="D5" s="37"/>
      <c r="E5" s="37" t="s">
        <v>222</v>
      </c>
      <c r="F5" s="37" t="s">
        <v>223</v>
      </c>
      <c r="G5" s="37"/>
      <c r="H5" s="37"/>
    </row>
    <row r="6" spans="1:8" ht="13.5">
      <c r="A6" s="37" t="s">
        <v>121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  <c r="G6" s="37">
        <v>6</v>
      </c>
      <c r="H6" s="37">
        <v>7</v>
      </c>
    </row>
    <row r="7" spans="1:8" ht="13.5">
      <c r="A7" s="48" t="s">
        <v>122</v>
      </c>
      <c r="B7" s="49"/>
      <c r="C7" s="49"/>
      <c r="D7" s="49"/>
      <c r="E7" s="49"/>
      <c r="F7" s="49"/>
      <c r="G7" s="49"/>
      <c r="H7" s="49"/>
    </row>
    <row r="8" spans="1:8" ht="13.5">
      <c r="A8" s="50" t="s">
        <v>224</v>
      </c>
      <c r="B8" s="49"/>
      <c r="C8" s="49"/>
      <c r="D8" s="49"/>
      <c r="E8" s="49"/>
      <c r="F8" s="49"/>
      <c r="G8" s="49"/>
      <c r="H8" s="49"/>
    </row>
    <row r="9" spans="1:8" ht="13.5">
      <c r="A9" s="50"/>
      <c r="B9" s="49"/>
      <c r="C9" s="49"/>
      <c r="D9" s="49"/>
      <c r="E9" s="49"/>
      <c r="F9" s="49"/>
      <c r="G9" s="49"/>
      <c r="H9" s="49"/>
    </row>
    <row r="10" spans="1:8" ht="13.5">
      <c r="A10" s="50"/>
      <c r="B10" s="49"/>
      <c r="C10" s="49"/>
      <c r="D10" s="49"/>
      <c r="E10" s="49"/>
      <c r="F10" s="49"/>
      <c r="G10" s="49"/>
      <c r="H10" s="49"/>
    </row>
    <row r="11" spans="1:8" ht="13.5">
      <c r="A11" s="50"/>
      <c r="B11" s="49"/>
      <c r="C11" s="49"/>
      <c r="D11" s="49"/>
      <c r="E11" s="49"/>
      <c r="F11" s="49"/>
      <c r="G11" s="49"/>
      <c r="H11" s="49"/>
    </row>
    <row r="12" spans="1:8" ht="13.5">
      <c r="A12" s="50"/>
      <c r="B12" s="49"/>
      <c r="C12" s="49"/>
      <c r="D12" s="49"/>
      <c r="E12" s="49"/>
      <c r="F12" s="49"/>
      <c r="G12" s="49"/>
      <c r="H12" s="49"/>
    </row>
    <row r="13" spans="1:8" ht="13.5">
      <c r="A13" s="50"/>
      <c r="B13" s="49"/>
      <c r="C13" s="49"/>
      <c r="D13" s="49"/>
      <c r="E13" s="49"/>
      <c r="F13" s="49"/>
      <c r="G13" s="49"/>
      <c r="H13" s="49"/>
    </row>
    <row r="14" spans="1:8" ht="13.5">
      <c r="A14" s="50"/>
      <c r="B14" s="49"/>
      <c r="C14" s="49"/>
      <c r="D14" s="49"/>
      <c r="E14" s="49"/>
      <c r="F14" s="49"/>
      <c r="G14" s="49"/>
      <c r="H14" s="49"/>
    </row>
    <row r="15" spans="1:8" ht="13.5">
      <c r="A15" s="50"/>
      <c r="B15" s="49"/>
      <c r="C15" s="49"/>
      <c r="D15" s="49"/>
      <c r="E15" s="49"/>
      <c r="F15" s="49"/>
      <c r="G15" s="49"/>
      <c r="H15" s="49"/>
    </row>
    <row r="16" spans="1:8" ht="13.5">
      <c r="A16" s="50"/>
      <c r="B16" s="49"/>
      <c r="C16" s="49"/>
      <c r="D16" s="49"/>
      <c r="E16" s="49"/>
      <c r="F16" s="49"/>
      <c r="G16" s="49"/>
      <c r="H16" s="49"/>
    </row>
    <row r="17" spans="1:8" ht="13.5">
      <c r="A17" s="51" t="s">
        <v>114</v>
      </c>
    </row>
    <row r="18" spans="1:8" ht="13.5">
      <c r="A18" s="52" t="s">
        <v>188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晴天</cp:lastModifiedBy>
  <cp:lastPrinted>2024-02-01T09:31:00Z</cp:lastPrinted>
  <dcterms:created xsi:type="dcterms:W3CDTF">2023-04-12T15:17:00Z</dcterms:created>
  <dcterms:modified xsi:type="dcterms:W3CDTF">2024-03-13T10:56:43Z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2E7F8D5BC0D6430FA2CA87022F87FF56_13</vt:lpwstr>
  </property>
  <property fmtid="{D5CDD505-2E9C-101B-9397-08002B2CF9AE}" pid="3" name="KSOProductBuildVer">
    <vt:lpwstr>2052-12.1.0.16388</vt:lpwstr>
  </property>
</Properties>
</file>